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910013K\Desktop\【総務省】経営分析表\財政課提出\"/>
    </mc:Choice>
  </mc:AlternateContent>
  <workbookProtection workbookAlgorithmName="SHA-512" workbookHashValue="7z5ybaEA0BTSEH5ase9GylAMpbY0PFlm51Z3+DBkCGDWMzqU0mUdfZ1WsLZYN+/gqmBgBxpLwAGWNr6HDUzFiQ==" workbookSaltValue="583QZzkpgQTf09Bfv2s68w=="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<sst xmlns="http://schemas.openxmlformats.org/spreadsheetml/2006/main" count="228" uniqueCount="114">
  <si>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</si>
  <si>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</si>
  <si>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</si>
  <si>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</si>
  <si>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</si>
  <si>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</si>
  <si>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</si>
  <si>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</si>
  <si>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</si>
  <si>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</si>
  <si>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</si>
  <si>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</si>
  <si>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</si>
  <si>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</si>
  <si>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</si>
  <si>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</si>
  <si>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</si>
  <si>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</si>
  <si>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</si>
  <si>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</si>
  <si>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</si>
  <si>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</si>
  <si>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</si>
  <si>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</si>
  <si>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</si>
  <si>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</si>
  <si>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</si>
  <si>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</si>
  <si>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</si>
  <si>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</si>
  <si>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</si>
  <si>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</si>
  <si>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</si>
  <si>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</si>
  <si>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</si>
  <si>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</si>
  <si>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</si>
  <si>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</si>
  <si>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</si>
  <si>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</si>
  <si>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</si>
  <si>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</si>
  <si>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</si>
  <si>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</si>
  <si>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</si>
  <si>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</si>
  <si>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</si>
  <si>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</si>
  <si>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</si>
  <si>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</si>
  <si>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</si>
  <si>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</si>
  <si>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</si>
  <si>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</si>
  <si>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</si>
  <si>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</si>
  <si>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</si>
  <si>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</si>
  <si>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</si>
  <si>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</si>
  <si>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</si>
  <si>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</si>
  <si>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</si>
  <si>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</si>
  <si>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</si>
  <si>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</si>
  <si>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</si>
  <si>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</si>
  <si>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</si>
  <si>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</si>
  <si>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</si>
  <si>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</si>
  <si>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</si>
  <si>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</si>
  <si>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</si>
  <si>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</si>
  <si>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</si>
  <si>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</si>
  <si>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</si>
  <si>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</si>
  <si>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</si>
  <si>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</si>
  <si>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</si>
  <si>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</si>
  <si>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</si>
  <si>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</si>
  <si>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</si>
  <si>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</si>
  <si>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</si>
  <si>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</si>
  <si>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</si>
  <si>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</si>
  <si>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</si>
  <si>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</si>
  <si>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</si>
  <si>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</si>
  <si>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</si>
  <si>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</si>
  <si>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</si>
  <si>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</si>
  <si>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</si>
  <si>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</si>
  <si>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</si>
  <si>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</si>
  <si>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</si>
  <si>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</si>
  <si>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</si>
  <si>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</si>
  <si>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</si>
  <si>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</si>
  <si>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</si>
  <si>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「①経常収支比率」は、過去5年間とも100％を上回っており、かつ、「②累積欠損金」も発生していないことから、健全経営であるといえる。
  「③流動比率」は、短期的な債務に対して十分な支払能力を有しているとされる200％以上を過去5年間とも上回っており、高い水準を維持している。
  「④企業債残高対給水収益比率」は、類似団体の平均と同等で推移しており、企業債残高の規模は平均並といえる。
  「⑤料金回収率」は、過去5年間とも100％を上回っており、将来の投資財源の確保も踏まえた料金水準となっている。
  「⑥給水原価」は、類似団体の平均を上回って推移している。これは可住地面積が広く投資効率が悪いこと及び開発費用のかかるダム等で水源を確保していることから、資本費（減価償却費及び企業債利息）が高いことが要因である。
  「⑦施設利用率」は、類似団体の平均を上回って推移していることから、概ね適正といえる。 
　「⑧有収率」は、類似団体の平均を下回っているが、過去5年間とも96％を超えており、高い水準を維持している。
　</t>
    <rPh sb="3" eb="5">
      <t>ケイジョウ</t>
    </rPh>
    <rPh sb="5" eb="7">
      <t>シュウシ</t>
    </rPh>
    <rPh sb="7" eb="9">
      <t>ヒリツ</t>
    </rPh>
    <rPh sb="12" eb="14">
      <t>カコ</t>
    </rPh>
    <rPh sb="15" eb="17">
      <t>ネンカン</t>
    </rPh>
    <rPh sb="24" eb="26">
      <t>ウワマワ</t>
    </rPh>
    <rPh sb="36" eb="38">
      <t>ルイセキ</t>
    </rPh>
    <rPh sb="38" eb="41">
      <t>ケッソンキン</t>
    </rPh>
    <rPh sb="43" eb="45">
      <t>ハッセイ</t>
    </rPh>
    <rPh sb="55" eb="57">
      <t>ケンゼン</t>
    </rPh>
    <rPh sb="57" eb="59">
      <t>ケイエイ</t>
    </rPh>
    <rPh sb="72" eb="74">
      <t>リュウドウ</t>
    </rPh>
    <rPh sb="74" eb="76">
      <t>ヒリツ</t>
    </rPh>
    <rPh sb="79" eb="81">
      <t>タンキ</t>
    </rPh>
    <rPh sb="81" eb="82">
      <t>テキ</t>
    </rPh>
    <rPh sb="83" eb="85">
      <t>サイム</t>
    </rPh>
    <rPh sb="86" eb="87">
      <t>タイ</t>
    </rPh>
    <rPh sb="89" eb="91">
      <t>ジュウブン</t>
    </rPh>
    <rPh sb="92" eb="94">
      <t>シハラ</t>
    </rPh>
    <rPh sb="94" eb="96">
      <t>ノウリョク</t>
    </rPh>
    <rPh sb="97" eb="98">
      <t>ユウ</t>
    </rPh>
    <rPh sb="110" eb="112">
      <t>イジョウ</t>
    </rPh>
    <rPh sb="113" eb="115">
      <t>カコ</t>
    </rPh>
    <rPh sb="116" eb="118">
      <t>ネンカン</t>
    </rPh>
    <rPh sb="120" eb="122">
      <t>ウワマワ</t>
    </rPh>
    <rPh sb="127" eb="128">
      <t>タカ</t>
    </rPh>
    <rPh sb="129" eb="131">
      <t>スイジュン</t>
    </rPh>
    <rPh sb="132" eb="134">
      <t>イジ</t>
    </rPh>
    <rPh sb="159" eb="161">
      <t>ルイジ</t>
    </rPh>
    <rPh sb="161" eb="163">
      <t>ダンタイ</t>
    </rPh>
    <rPh sb="164" eb="166">
      <t>ヘイキン</t>
    </rPh>
    <rPh sb="167" eb="169">
      <t>ドウトウ</t>
    </rPh>
    <rPh sb="170" eb="172">
      <t>スイイ</t>
    </rPh>
    <rPh sb="177" eb="179">
      <t>キギョウ</t>
    </rPh>
    <rPh sb="179" eb="180">
      <t>サイ</t>
    </rPh>
    <rPh sb="180" eb="182">
      <t>ザンダカ</t>
    </rPh>
    <rPh sb="183" eb="185">
      <t>キボ</t>
    </rPh>
    <rPh sb="186" eb="188">
      <t>ヘイキン</t>
    </rPh>
    <rPh sb="188" eb="189">
      <t>ナ</t>
    </rPh>
    <rPh sb="207" eb="209">
      <t>カコ</t>
    </rPh>
    <rPh sb="210" eb="212">
      <t>ネンカン</t>
    </rPh>
    <rPh sb="219" eb="221">
      <t>ウワマワ</t>
    </rPh>
    <rPh sb="226" eb="228">
      <t>ショウライ</t>
    </rPh>
    <rPh sb="229" eb="231">
      <t>トウシ</t>
    </rPh>
    <rPh sb="231" eb="233">
      <t>ザイゲン</t>
    </rPh>
    <rPh sb="234" eb="236">
      <t>カクホ</t>
    </rPh>
    <rPh sb="237" eb="238">
      <t>フ</t>
    </rPh>
    <rPh sb="241" eb="243">
      <t>リョウキン</t>
    </rPh>
    <rPh sb="243" eb="245">
      <t>スイジュン</t>
    </rPh>
    <rPh sb="257" eb="259">
      <t>キュウスイ</t>
    </rPh>
    <rPh sb="259" eb="261">
      <t>ゲンカ</t>
    </rPh>
    <rPh sb="264" eb="266">
      <t>ルイジ</t>
    </rPh>
    <rPh sb="266" eb="268">
      <t>ダンタイ</t>
    </rPh>
    <rPh sb="269" eb="271">
      <t>ヘイキン</t>
    </rPh>
    <rPh sb="272" eb="274">
      <t>ウワマワ</t>
    </rPh>
    <rPh sb="276" eb="278">
      <t>スイイ</t>
    </rPh>
    <rPh sb="286" eb="288">
      <t>カジュウ</t>
    </rPh>
    <rPh sb="335" eb="337">
      <t>ゲンカ</t>
    </rPh>
    <rPh sb="337" eb="339">
      <t>ショウキャク</t>
    </rPh>
    <rPh sb="339" eb="340">
      <t>ヒ</t>
    </rPh>
    <rPh sb="340" eb="341">
      <t>オヨ</t>
    </rPh>
    <rPh sb="342" eb="344">
      <t>キギョウ</t>
    </rPh>
    <rPh sb="344" eb="345">
      <t>サイ</t>
    </rPh>
    <rPh sb="345" eb="347">
      <t>リソク</t>
    </rPh>
    <rPh sb="365" eb="367">
      <t>シセツ</t>
    </rPh>
    <rPh sb="367" eb="369">
      <t>リヨウ</t>
    </rPh>
    <rPh sb="369" eb="370">
      <t>リツ</t>
    </rPh>
    <rPh sb="373" eb="375">
      <t>ルイジ</t>
    </rPh>
    <rPh sb="375" eb="377">
      <t>ダンタイ</t>
    </rPh>
    <rPh sb="378" eb="380">
      <t>ヘイキン</t>
    </rPh>
    <rPh sb="381" eb="383">
      <t>ウワマワ</t>
    </rPh>
    <rPh sb="385" eb="387">
      <t>スイイ</t>
    </rPh>
    <rPh sb="396" eb="397">
      <t>オオム</t>
    </rPh>
    <rPh sb="398" eb="400">
      <t>テキセイ</t>
    </rPh>
    <rPh sb="416" eb="418">
      <t>ルイジ</t>
    </rPh>
    <rPh sb="418" eb="420">
      <t>ダンタイ</t>
    </rPh>
    <rPh sb="421" eb="423">
      <t>ヘイキン</t>
    </rPh>
    <rPh sb="424" eb="426">
      <t>シタマワ</t>
    </rPh>
    <rPh sb="432" eb="434">
      <t>カコ</t>
    </rPh>
    <rPh sb="435" eb="437">
      <t>ネンカン</t>
    </rPh>
    <rPh sb="443" eb="444">
      <t>コ</t>
    </rPh>
    <rPh sb="449" eb="450">
      <t>タカ</t>
    </rPh>
    <rPh sb="451" eb="453">
      <t>スイジュン</t>
    </rPh>
    <rPh sb="454" eb="456">
      <t>イジ</t>
    </rPh>
    <phoneticPr fontId="4"/>
  </si>
  <si>
    <t>　「①有形固定資産減価償却率」は、類似団体の平均と同等で推移しており、概ね平均的な老朽化の状況といえる。
　「②管路経年化率」は、事業創設時に布設した管路が法定耐用年数に達していないものが多く、類似団体に比べて老朽化は進んでいない。このため、「③管路更新率」も類似団体の平均を下回っている。今後、管路の老朽化対策として企業局経営戦略に基づき、耐震化と併せて計画的に更新を進めていく。</t>
    <rPh sb="17" eb="19">
      <t>ルイジ</t>
    </rPh>
    <rPh sb="19" eb="21">
      <t>ダンタイ</t>
    </rPh>
    <rPh sb="22" eb="24">
      <t>ヘイキン</t>
    </rPh>
    <rPh sb="25" eb="27">
      <t>ドウトウ</t>
    </rPh>
    <rPh sb="28" eb="30">
      <t>スイイ</t>
    </rPh>
    <rPh sb="35" eb="36">
      <t>オオム</t>
    </rPh>
    <rPh sb="37" eb="39">
      <t>ヘイキン</t>
    </rPh>
    <rPh sb="39" eb="40">
      <t>テキ</t>
    </rPh>
    <rPh sb="41" eb="44">
      <t>ロウキュウカ</t>
    </rPh>
    <rPh sb="45" eb="47">
      <t>ジョウキョウ</t>
    </rPh>
    <rPh sb="65" eb="67">
      <t>ジギョウ</t>
    </rPh>
    <rPh sb="67" eb="69">
      <t>ソウセツ</t>
    </rPh>
    <rPh sb="69" eb="70">
      <t>ジ</t>
    </rPh>
    <rPh sb="71" eb="73">
      <t>フセツ</t>
    </rPh>
    <rPh sb="75" eb="77">
      <t>カンロ</t>
    </rPh>
    <rPh sb="78" eb="80">
      <t>ホウテイ</t>
    </rPh>
    <rPh sb="94" eb="95">
      <t>オオ</t>
    </rPh>
    <rPh sb="97" eb="99">
      <t>ルイジ</t>
    </rPh>
    <rPh sb="99" eb="101">
      <t>ダンタイ</t>
    </rPh>
    <rPh sb="102" eb="103">
      <t>クラ</t>
    </rPh>
    <rPh sb="130" eb="132">
      <t>ルイジ</t>
    </rPh>
    <rPh sb="132" eb="134">
      <t>ダンタイ</t>
    </rPh>
    <rPh sb="135" eb="137">
      <t>ヘイキン</t>
    </rPh>
    <rPh sb="138" eb="140">
      <t>シタマワ</t>
    </rPh>
    <rPh sb="145" eb="147">
      <t>コンゴ</t>
    </rPh>
    <rPh sb="148" eb="150">
      <t>カンロ</t>
    </rPh>
    <rPh sb="151" eb="154">
      <t>ロウキュウカ</t>
    </rPh>
    <rPh sb="154" eb="156">
      <t>タイサク</t>
    </rPh>
    <rPh sb="159" eb="162">
      <t>キギョウキョク</t>
    </rPh>
    <rPh sb="185" eb="186">
      <t>スス</t>
    </rPh>
    <phoneticPr fontId="4"/>
  </si>
  <si>
    <r>
      <t xml:space="preserve">　各経営指標の状況から判断すると、現時点では良好な経営状況にあるといえる。
　しかし、今後は、老朽化施設の更新や危機管理対策としての管路耐震化等により、経営環境は厳しさを増すことが見込まれていることから、平成30年3月に改定した「企業局経営戦略」に基づき、計画的かつ効率的な経営を推進していく。
</t>
    </r>
    <r>
      <rPr>
        <b/>
        <sz val="11"/>
        <color theme="1"/>
        <rFont val="ＭＳ ゴシック"/>
        <family val="3"/>
        <charset val="128"/>
      </rPr>
      <t xml:space="preserve">※「企業局経営戦略」掲載ＵＲＬ
</t>
    </r>
    <r>
      <rPr>
        <sz val="11"/>
        <color theme="1"/>
        <rFont val="ＭＳ ゴシック"/>
        <family val="3"/>
        <charset val="128"/>
      </rPr>
      <t>http://www.pref.ibaraki.jp/kigyou/001_about/summary/index.html</t>
    </r>
    <rPh sb="1" eb="2">
      <t>カク</t>
    </rPh>
    <rPh sb="2" eb="4">
      <t>ケイエイ</t>
    </rPh>
    <rPh sb="4" eb="6">
      <t>シヒョウ</t>
    </rPh>
    <rPh sb="7" eb="9">
      <t>ジョウキョウ</t>
    </rPh>
    <rPh sb="11" eb="13">
      <t>ハンダン</t>
    </rPh>
    <rPh sb="17" eb="20">
      <t>ゲンジテン</t>
    </rPh>
    <rPh sb="22" eb="24">
      <t>リョウコウ</t>
    </rPh>
    <rPh sb="25" eb="27">
      <t>ケイエイ</t>
    </rPh>
    <rPh sb="27" eb="29">
      <t>ジョウキョウ</t>
    </rPh>
    <rPh sb="43" eb="45">
      <t>コンゴ</t>
    </rPh>
    <rPh sb="47" eb="50">
      <t>ロウキュウカ</t>
    </rPh>
    <rPh sb="50" eb="52">
      <t>シセツ</t>
    </rPh>
    <rPh sb="53" eb="55">
      <t>コウシン</t>
    </rPh>
    <rPh sb="110" eb="112">
      <t>カイテイ</t>
    </rPh>
    <rPh sb="151" eb="153">
      <t>キギョウ</t>
    </rPh>
    <rPh sb="153" eb="154">
      <t>キョク</t>
    </rPh>
    <rPh sb="154" eb="156">
      <t>ケイエイ</t>
    </rPh>
    <rPh sb="156" eb="158">
      <t>センリャク</t>
    </rPh>
    <rPh sb="159" eb="161">
      <t>ケイサイ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</si>
</sst>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AE-468D-8122-3BA7EE61B57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72AE-468D-8122-3BA7EE61B57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65.81</c:v>
                </c:pt>
                <c:pt idx="1">
                  <c:v>65.31</c:v>
                </c:pt>
                <c:pt idx="2">
                  <c:v>66.849999999999994</c:v>
                </c:pt>
                <c:pt idx="3">
                  <c:v>67.56</c:v>
                </c:pt>
                <c:pt idx="4">
                  <c:v>67.39</c:v>
                </c:pt>
              </c:numCache>
            </c:numRef>
          </c:val>
          <c:extLst>
            <c:ext xmlns:c16="http://schemas.microsoft.com/office/drawing/2014/chart" uri="{C3380CC4-5D6E-409C-BE32-E72D297353CC}">
              <c16:uniqueId val="{00000000-ED7F-4AD6-B6D0-97FB273B5E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ED7F-4AD6-B6D0-97FB273B5E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96.22</c:v>
                </c:pt>
                <c:pt idx="1">
                  <c:v>97.9</c:v>
                </c:pt>
                <c:pt idx="2">
                  <c:v>98.32</c:v>
                </c:pt>
                <c:pt idx="3">
                  <c:v>98.24</c:v>
                </c:pt>
                <c:pt idx="4">
                  <c:v>98.53</c:v>
                </c:pt>
              </c:numCache>
            </c:numRef>
          </c:val>
          <c:extLst>
            <c:ext xmlns:c16="http://schemas.microsoft.com/office/drawing/2014/chart" uri="{C3380CC4-5D6E-409C-BE32-E72D297353CC}">
              <c16:uniqueId val="{00000000-ED78-4908-92D8-D80836EB45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ED78-4908-92D8-D80836EB45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118.45</c:v>
                </c:pt>
                <c:pt idx="1">
                  <c:v>125.87</c:v>
                </c:pt>
                <c:pt idx="2">
                  <c:v>119.66</c:v>
                </c:pt>
                <c:pt idx="3">
                  <c:v>118.17</c:v>
                </c:pt>
                <c:pt idx="4">
                  <c:v>118.25</c:v>
                </c:pt>
              </c:numCache>
            </c:numRef>
          </c:val>
          <c:extLst>
            <c:ext xmlns:c16="http://schemas.microsoft.com/office/drawing/2014/chart" uri="{C3380CC4-5D6E-409C-BE32-E72D297353CC}">
              <c16:uniqueId val="{00000000-EB83-4141-8D32-14D6F566D22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EB83-4141-8D32-14D6F566D22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50.17</c:v>
                </c:pt>
                <c:pt idx="1">
                  <c:v>51.42</c:v>
                </c:pt>
                <c:pt idx="2">
                  <c:v>52.47</c:v>
                </c:pt>
                <c:pt idx="3">
                  <c:v>53.66</c:v>
                </c:pt>
                <c:pt idx="4">
                  <c:v>53.75</c:v>
                </c:pt>
              </c:numCache>
            </c:numRef>
          </c:val>
          <c:extLst>
            <c:ext xmlns:c16="http://schemas.microsoft.com/office/drawing/2014/chart" uri="{C3380CC4-5D6E-409C-BE32-E72D297353CC}">
              <c16:uniqueId val="{00000000-720D-44B7-A217-0777F7D513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720D-44B7-A217-0777F7D513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4.92</c:v>
                </c:pt>
                <c:pt idx="1">
                  <c:v>6.7</c:v>
                </c:pt>
                <c:pt idx="2">
                  <c:v>6.72</c:v>
                </c:pt>
                <c:pt idx="3">
                  <c:v>6.89</c:v>
                </c:pt>
                <c:pt idx="4">
                  <c:v>8.32</c:v>
                </c:pt>
              </c:numCache>
            </c:numRef>
          </c:val>
          <c:extLst>
            <c:ext xmlns:c16="http://schemas.microsoft.com/office/drawing/2014/chart" uri="{C3380CC4-5D6E-409C-BE32-E72D297353CC}">
              <c16:uniqueId val="{00000000-2FB4-4B1E-8687-FFE325A09D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2FB4-4B1E-8687-FFE325A09D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40-44F3-937C-5F5240A4A8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FE40-44F3-937C-5F5240A4A8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262.86</c:v>
                </c:pt>
                <c:pt idx="1">
                  <c:v>312.72000000000003</c:v>
                </c:pt>
                <c:pt idx="2">
                  <c:v>304.95</c:v>
                </c:pt>
                <c:pt idx="3">
                  <c:v>310.77999999999997</c:v>
                </c:pt>
                <c:pt idx="4">
                  <c:v>287.18</c:v>
                </c:pt>
              </c:numCache>
            </c:numRef>
          </c:val>
          <c:extLst>
            <c:ext xmlns:c16="http://schemas.microsoft.com/office/drawing/2014/chart" uri="{C3380CC4-5D6E-409C-BE32-E72D297353CC}">
              <c16:uniqueId val="{00000000-3A6A-4B60-84EE-365288BFBB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3A6A-4B60-84EE-365288BFBB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321.43</c:v>
                </c:pt>
                <c:pt idx="1">
                  <c:v>307.76</c:v>
                </c:pt>
                <c:pt idx="2">
                  <c:v>298.8</c:v>
                </c:pt>
                <c:pt idx="3">
                  <c:v>289.14999999999998</c:v>
                </c:pt>
                <c:pt idx="4">
                  <c:v>285.82</c:v>
                </c:pt>
              </c:numCache>
            </c:numRef>
          </c:val>
          <c:extLst>
            <c:ext xmlns:c16="http://schemas.microsoft.com/office/drawing/2014/chart" uri="{C3380CC4-5D6E-409C-BE32-E72D297353CC}">
              <c16:uniqueId val="{00000000-3675-4E69-B100-FF8A35AF15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3675-4E69-B100-FF8A35AF15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116.65</c:v>
                </c:pt>
                <c:pt idx="1">
                  <c:v>127.6</c:v>
                </c:pt>
                <c:pt idx="2">
                  <c:v>120.6</c:v>
                </c:pt>
                <c:pt idx="3">
                  <c:v>119.17</c:v>
                </c:pt>
                <c:pt idx="4">
                  <c:v>119.25</c:v>
                </c:pt>
              </c:numCache>
            </c:numRef>
          </c:val>
          <c:extLst>
            <c:ext xmlns:c16="http://schemas.microsoft.com/office/drawing/2014/chart" uri="{C3380CC4-5D6E-409C-BE32-E72D297353CC}">
              <c16:uniqueId val="{00000000-3402-4F7F-845A-2553784AC4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3402-4F7F-845A-2553784AC4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102.27</c:v>
                </c:pt>
                <c:pt idx="1">
                  <c:v>93.25</c:v>
                </c:pt>
                <c:pt idx="2">
                  <c:v>95.67</c:v>
                </c:pt>
                <c:pt idx="3">
                  <c:v>96.31</c:v>
                </c:pt>
                <c:pt idx="4">
                  <c:v>95.99</c:v>
                </c:pt>
              </c:numCache>
            </c:numRef>
          </c:val>
          <c:extLst>
            <c:ext xmlns:c16="http://schemas.microsoft.com/office/drawing/2014/chart" uri="{C3380CC4-5D6E-409C-BE32-E72D297353CC}">
              <c16:uniqueId val="{00000000-1589-40CC-B292-BF027156F4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1589-40CC-B292-BF027156F4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
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
データ!H6</f>
        <v>
茨城県</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
1</v>
      </c>
      <c r="C7" s="49"/>
      <c r="D7" s="49"/>
      <c r="E7" s="49"/>
      <c r="F7" s="49"/>
      <c r="G7" s="49"/>
      <c r="H7" s="49"/>
      <c r="I7" s="48" t="s">
        <v>
2</v>
      </c>
      <c r="J7" s="49"/>
      <c r="K7" s="49"/>
      <c r="L7" s="49"/>
      <c r="M7" s="49"/>
      <c r="N7" s="49"/>
      <c r="O7" s="50"/>
      <c r="P7" s="51" t="s">
        <v>
3</v>
      </c>
      <c r="Q7" s="51"/>
      <c r="R7" s="51"/>
      <c r="S7" s="51"/>
      <c r="T7" s="51"/>
      <c r="U7" s="51"/>
      <c r="V7" s="51"/>
      <c r="W7" s="51" t="s">
        <v>
4</v>
      </c>
      <c r="X7" s="51"/>
      <c r="Y7" s="51"/>
      <c r="Z7" s="51"/>
      <c r="AA7" s="51"/>
      <c r="AB7" s="51"/>
      <c r="AC7" s="51"/>
      <c r="AD7" s="51" t="s">
        <v>
5</v>
      </c>
      <c r="AE7" s="51"/>
      <c r="AF7" s="51"/>
      <c r="AG7" s="51"/>
      <c r="AH7" s="51"/>
      <c r="AI7" s="51"/>
      <c r="AJ7" s="51"/>
      <c r="AK7" s="4"/>
      <c r="AL7" s="51" t="s">
        <v>
6</v>
      </c>
      <c r="AM7" s="51"/>
      <c r="AN7" s="51"/>
      <c r="AO7" s="51"/>
      <c r="AP7" s="51"/>
      <c r="AQ7" s="51"/>
      <c r="AR7" s="51"/>
      <c r="AS7" s="51"/>
      <c r="AT7" s="48" t="s">
        <v>
7</v>
      </c>
      <c r="AU7" s="49"/>
      <c r="AV7" s="49"/>
      <c r="AW7" s="49"/>
      <c r="AX7" s="49"/>
      <c r="AY7" s="49"/>
      <c r="AZ7" s="49"/>
      <c r="BA7" s="49"/>
      <c r="BB7" s="51" t="s">
        <v>
8</v>
      </c>
      <c r="BC7" s="51"/>
      <c r="BD7" s="51"/>
      <c r="BE7" s="51"/>
      <c r="BF7" s="51"/>
      <c r="BG7" s="51"/>
      <c r="BH7" s="51"/>
      <c r="BI7" s="51"/>
      <c r="BJ7" s="3"/>
      <c r="BK7" s="3"/>
      <c r="BL7" s="5" t="s">
        <v>
9</v>
      </c>
      <c r="BM7" s="6"/>
      <c r="BN7" s="6"/>
      <c r="BO7" s="6"/>
      <c r="BP7" s="6"/>
      <c r="BQ7" s="6"/>
      <c r="BR7" s="6"/>
      <c r="BS7" s="6"/>
      <c r="BT7" s="6"/>
      <c r="BU7" s="6"/>
      <c r="BV7" s="6"/>
      <c r="BW7" s="6"/>
      <c r="BX7" s="6"/>
      <c r="BY7" s="7"/>
    </row>
    <row r="8" spans="1:78" ht="18.75" customHeight="1" x14ac:dyDescent="0.15">
      <c r="A8" s="2"/>
      <c r="B8" s="57" t="str">
        <f>
データ!$I$6</f>
        <v>
法適用</v>
      </c>
      <c r="C8" s="58"/>
      <c r="D8" s="58"/>
      <c r="E8" s="58"/>
      <c r="F8" s="58"/>
      <c r="G8" s="58"/>
      <c r="H8" s="58"/>
      <c r="I8" s="57" t="str">
        <f>
データ!$J$6</f>
        <v>
水道事業</v>
      </c>
      <c r="J8" s="58"/>
      <c r="K8" s="58"/>
      <c r="L8" s="58"/>
      <c r="M8" s="58"/>
      <c r="N8" s="58"/>
      <c r="O8" s="59"/>
      <c r="P8" s="60" t="str">
        <f>
データ!$K$6</f>
        <v>
用水供給事業</v>
      </c>
      <c r="Q8" s="60"/>
      <c r="R8" s="60"/>
      <c r="S8" s="60"/>
      <c r="T8" s="60"/>
      <c r="U8" s="60"/>
      <c r="V8" s="60"/>
      <c r="W8" s="60" t="str">
        <f>
データ!$L$6</f>
        <v>
B</v>
      </c>
      <c r="X8" s="60"/>
      <c r="Y8" s="60"/>
      <c r="Z8" s="60"/>
      <c r="AA8" s="60"/>
      <c r="AB8" s="60"/>
      <c r="AC8" s="60"/>
      <c r="AD8" s="60" t="str">
        <f>
データ!$M$6</f>
        <v>
自治体職員</v>
      </c>
      <c r="AE8" s="60"/>
      <c r="AF8" s="60"/>
      <c r="AG8" s="60"/>
      <c r="AH8" s="60"/>
      <c r="AI8" s="60"/>
      <c r="AJ8" s="60"/>
      <c r="AK8" s="4"/>
      <c r="AL8" s="61">
        <f>
データ!$R$6</f>
        <v>
2921436</v>
      </c>
      <c r="AM8" s="61"/>
      <c r="AN8" s="61"/>
      <c r="AO8" s="61"/>
      <c r="AP8" s="61"/>
      <c r="AQ8" s="61"/>
      <c r="AR8" s="61"/>
      <c r="AS8" s="61"/>
      <c r="AT8" s="52">
        <f>
データ!$S$6</f>
        <v>
6097.39</v>
      </c>
      <c r="AU8" s="53"/>
      <c r="AV8" s="53"/>
      <c r="AW8" s="53"/>
      <c r="AX8" s="53"/>
      <c r="AY8" s="53"/>
      <c r="AZ8" s="53"/>
      <c r="BA8" s="53"/>
      <c r="BB8" s="54">
        <f>
データ!$T$6</f>
        <v>
479.13</v>
      </c>
      <c r="BC8" s="54"/>
      <c r="BD8" s="54"/>
      <c r="BE8" s="54"/>
      <c r="BF8" s="54"/>
      <c r="BG8" s="54"/>
      <c r="BH8" s="54"/>
      <c r="BI8" s="54"/>
      <c r="BJ8" s="3"/>
      <c r="BK8" s="3"/>
      <c r="BL8" s="55" t="s">
        <v>
10</v>
      </c>
      <c r="BM8" s="56"/>
      <c r="BN8" s="8" t="s">
        <v>
11</v>
      </c>
      <c r="BO8" s="9"/>
      <c r="BP8" s="9"/>
      <c r="BQ8" s="9"/>
      <c r="BR8" s="9"/>
      <c r="BS8" s="9"/>
      <c r="BT8" s="9"/>
      <c r="BU8" s="9"/>
      <c r="BV8" s="9"/>
      <c r="BW8" s="9"/>
      <c r="BX8" s="9"/>
      <c r="BY8" s="10"/>
    </row>
    <row r="9" spans="1:78" ht="18.75" customHeight="1" x14ac:dyDescent="0.15">
      <c r="A9" s="2"/>
      <c r="B9" s="48" t="s">
        <v>
12</v>
      </c>
      <c r="C9" s="49"/>
      <c r="D9" s="49"/>
      <c r="E9" s="49"/>
      <c r="F9" s="49"/>
      <c r="G9" s="49"/>
      <c r="H9" s="49"/>
      <c r="I9" s="48" t="s">
        <v>
13</v>
      </c>
      <c r="J9" s="49"/>
      <c r="K9" s="49"/>
      <c r="L9" s="49"/>
      <c r="M9" s="49"/>
      <c r="N9" s="49"/>
      <c r="O9" s="50"/>
      <c r="P9" s="51" t="s">
        <v>
14</v>
      </c>
      <c r="Q9" s="51"/>
      <c r="R9" s="51"/>
      <c r="S9" s="51"/>
      <c r="T9" s="51"/>
      <c r="U9" s="51"/>
      <c r="V9" s="51"/>
      <c r="W9" s="51" t="s">
        <v>
15</v>
      </c>
      <c r="X9" s="51"/>
      <c r="Y9" s="51"/>
      <c r="Z9" s="51"/>
      <c r="AA9" s="51"/>
      <c r="AB9" s="51"/>
      <c r="AC9" s="51"/>
      <c r="AD9" s="2"/>
      <c r="AE9" s="2"/>
      <c r="AF9" s="2"/>
      <c r="AG9" s="2"/>
      <c r="AH9" s="4"/>
      <c r="AI9" s="4"/>
      <c r="AJ9" s="4"/>
      <c r="AK9" s="4"/>
      <c r="AL9" s="51" t="s">
        <v>
16</v>
      </c>
      <c r="AM9" s="51"/>
      <c r="AN9" s="51"/>
      <c r="AO9" s="51"/>
      <c r="AP9" s="51"/>
      <c r="AQ9" s="51"/>
      <c r="AR9" s="51"/>
      <c r="AS9" s="51"/>
      <c r="AT9" s="48" t="s">
        <v>
17</v>
      </c>
      <c r="AU9" s="49"/>
      <c r="AV9" s="49"/>
      <c r="AW9" s="49"/>
      <c r="AX9" s="49"/>
      <c r="AY9" s="49"/>
      <c r="AZ9" s="49"/>
      <c r="BA9" s="49"/>
      <c r="BB9" s="51" t="s">
        <v>
18</v>
      </c>
      <c r="BC9" s="51"/>
      <c r="BD9" s="51"/>
      <c r="BE9" s="51"/>
      <c r="BF9" s="51"/>
      <c r="BG9" s="51"/>
      <c r="BH9" s="51"/>
      <c r="BI9" s="51"/>
      <c r="BJ9" s="3"/>
      <c r="BK9" s="3"/>
      <c r="BL9" s="62" t="s">
        <v>
19</v>
      </c>
      <c r="BM9" s="63"/>
      <c r="BN9" s="11" t="s">
        <v>
20</v>
      </c>
      <c r="BO9" s="12"/>
      <c r="BP9" s="12"/>
      <c r="BQ9" s="12"/>
      <c r="BR9" s="12"/>
      <c r="BS9" s="12"/>
      <c r="BT9" s="12"/>
      <c r="BU9" s="12"/>
      <c r="BV9" s="12"/>
      <c r="BW9" s="12"/>
      <c r="BX9" s="12"/>
      <c r="BY9" s="13"/>
    </row>
    <row r="10" spans="1:78" ht="18.75" customHeight="1" x14ac:dyDescent="0.15">
      <c r="A10" s="2"/>
      <c r="B10" s="52" t="str">
        <f>
データ!$N$6</f>
        <v>
-</v>
      </c>
      <c r="C10" s="53"/>
      <c r="D10" s="53"/>
      <c r="E10" s="53"/>
      <c r="F10" s="53"/>
      <c r="G10" s="53"/>
      <c r="H10" s="53"/>
      <c r="I10" s="52">
        <f>
データ!$O$6</f>
        <v>
80.09</v>
      </c>
      <c r="J10" s="53"/>
      <c r="K10" s="53"/>
      <c r="L10" s="53"/>
      <c r="M10" s="53"/>
      <c r="N10" s="53"/>
      <c r="O10" s="64"/>
      <c r="P10" s="54">
        <f>
データ!$P$6</f>
        <v>
92.36</v>
      </c>
      <c r="Q10" s="54"/>
      <c r="R10" s="54"/>
      <c r="S10" s="54"/>
      <c r="T10" s="54"/>
      <c r="U10" s="54"/>
      <c r="V10" s="54"/>
      <c r="W10" s="61">
        <f>
データ!$Q$6</f>
        <v>
0</v>
      </c>
      <c r="X10" s="61"/>
      <c r="Y10" s="61"/>
      <c r="Z10" s="61"/>
      <c r="AA10" s="61"/>
      <c r="AB10" s="61"/>
      <c r="AC10" s="61"/>
      <c r="AD10" s="2"/>
      <c r="AE10" s="2"/>
      <c r="AF10" s="2"/>
      <c r="AG10" s="2"/>
      <c r="AH10" s="4"/>
      <c r="AI10" s="4"/>
      <c r="AJ10" s="4"/>
      <c r="AK10" s="4"/>
      <c r="AL10" s="61">
        <f>
データ!$U$6</f>
        <v>
2277613</v>
      </c>
      <c r="AM10" s="61"/>
      <c r="AN10" s="61"/>
      <c r="AO10" s="61"/>
      <c r="AP10" s="61"/>
      <c r="AQ10" s="61"/>
      <c r="AR10" s="61"/>
      <c r="AS10" s="61"/>
      <c r="AT10" s="52">
        <f>
データ!$V$6</f>
        <v>
4117.87</v>
      </c>
      <c r="AU10" s="53"/>
      <c r="AV10" s="53"/>
      <c r="AW10" s="53"/>
      <c r="AX10" s="53"/>
      <c r="AY10" s="53"/>
      <c r="AZ10" s="53"/>
      <c r="BA10" s="53"/>
      <c r="BB10" s="54">
        <f>
データ!$W$6</f>
        <v>
553.1</v>
      </c>
      <c r="BC10" s="54"/>
      <c r="BD10" s="54"/>
      <c r="BE10" s="54"/>
      <c r="BF10" s="54"/>
      <c r="BG10" s="54"/>
      <c r="BH10" s="54"/>
      <c r="BI10" s="54"/>
      <c r="BJ10" s="2"/>
      <c r="BK10" s="2"/>
      <c r="BL10" s="65" t="s">
        <v>
21</v>
      </c>
      <c r="BM10" s="66"/>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
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
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
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
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
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
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
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
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
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【112.91】</v>
      </c>
      <c r="F85" s="27" t="str">
        <f>
データ!AS6</f>
        <v>
【9.92】</v>
      </c>
      <c r="G85" s="27" t="str">
        <f>
データ!BD6</f>
        <v>
【271.10】</v>
      </c>
      <c r="H85" s="27" t="str">
        <f>
データ!BO6</f>
        <v>
【272.96】</v>
      </c>
      <c r="I85" s="27" t="str">
        <f>
データ!BZ6</f>
        <v>
【112.84】</v>
      </c>
      <c r="J85" s="27" t="str">
        <f>
データ!CK6</f>
        <v>
【73.85】</v>
      </c>
      <c r="K85" s="27" t="str">
        <f>
データ!CV6</f>
        <v>
【61.69】</v>
      </c>
      <c r="L85" s="27" t="str">
        <f>
データ!DG6</f>
        <v>
【100.00】</v>
      </c>
      <c r="M85" s="27" t="str">
        <f>
データ!DR6</f>
        <v>
【56.48】</v>
      </c>
      <c r="N85" s="27" t="str">
        <f>
データ!EC6</f>
        <v>
【27.61】</v>
      </c>
      <c r="O85" s="27" t="str">
        <f>
データ!EN6</f>
        <v>
【0.20】</v>
      </c>
    </row>
  </sheetData>
  <sheetProtection algorithmName="SHA-512" hashValue="AoP6Ii9WGQqhTxg/Fv2Ip46OffpX7uGyWIQD9vLvX9vkbZTyAMT3sBVyHoYANjaIafFBM7cFpE3G/AVX58Cq5g==" saltValue="WtPGriuvNA2LHcc+Qeps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2019</v>
      </c>
      <c r="C6" s="34">
        <f t="shared" ref="C6:W6" si="3">
C7</f>
        <v>
80004</v>
      </c>
      <c r="D6" s="34">
        <f t="shared" si="3"/>
        <v>
46</v>
      </c>
      <c r="E6" s="34">
        <f t="shared" si="3"/>
        <v>
1</v>
      </c>
      <c r="F6" s="34">
        <f t="shared" si="3"/>
        <v>
0</v>
      </c>
      <c r="G6" s="34">
        <f t="shared" si="3"/>
        <v>
2</v>
      </c>
      <c r="H6" s="34" t="str">
        <f t="shared" si="3"/>
        <v>
茨城県</v>
      </c>
      <c r="I6" s="34" t="str">
        <f t="shared" si="3"/>
        <v>
法適用</v>
      </c>
      <c r="J6" s="34" t="str">
        <f t="shared" si="3"/>
        <v>
水道事業</v>
      </c>
      <c r="K6" s="34" t="str">
        <f t="shared" si="3"/>
        <v>
用水供給事業</v>
      </c>
      <c r="L6" s="34" t="str">
        <f t="shared" si="3"/>
        <v>
B</v>
      </c>
      <c r="M6" s="34" t="str">
        <f t="shared" si="3"/>
        <v>
自治体職員</v>
      </c>
      <c r="N6" s="35" t="str">
        <f t="shared" si="3"/>
        <v>
-</v>
      </c>
      <c r="O6" s="35">
        <f t="shared" si="3"/>
        <v>
80.09</v>
      </c>
      <c r="P6" s="35">
        <f t="shared" si="3"/>
        <v>
92.36</v>
      </c>
      <c r="Q6" s="35">
        <f t="shared" si="3"/>
        <v>
0</v>
      </c>
      <c r="R6" s="35">
        <f t="shared" si="3"/>
        <v>
2921436</v>
      </c>
      <c r="S6" s="35">
        <f t="shared" si="3"/>
        <v>
6097.39</v>
      </c>
      <c r="T6" s="35">
        <f t="shared" si="3"/>
        <v>
479.13</v>
      </c>
      <c r="U6" s="35">
        <f t="shared" si="3"/>
        <v>
2277613</v>
      </c>
      <c r="V6" s="35">
        <f t="shared" si="3"/>
        <v>
4117.87</v>
      </c>
      <c r="W6" s="35">
        <f t="shared" si="3"/>
        <v>
553.1</v>
      </c>
      <c r="X6" s="36">
        <f>
IF(X7="",NA(),X7)</f>
        <v>
118.45</v>
      </c>
      <c r="Y6" s="36">
        <f t="shared" ref="Y6:AG6" si="4">
IF(Y7="",NA(),Y7)</f>
        <v>
125.87</v>
      </c>
      <c r="Z6" s="36">
        <f t="shared" si="4"/>
        <v>
119.66</v>
      </c>
      <c r="AA6" s="36">
        <f t="shared" si="4"/>
        <v>
118.17</v>
      </c>
      <c r="AB6" s="36">
        <f t="shared" si="4"/>
        <v>
118.25</v>
      </c>
      <c r="AC6" s="36">
        <f t="shared" si="4"/>
        <v>
113.33</v>
      </c>
      <c r="AD6" s="36">
        <f t="shared" si="4"/>
        <v>
114.05</v>
      </c>
      <c r="AE6" s="36">
        <f t="shared" si="4"/>
        <v>
114.26</v>
      </c>
      <c r="AF6" s="36">
        <f t="shared" si="4"/>
        <v>
112.98</v>
      </c>
      <c r="AG6" s="36">
        <f t="shared" si="4"/>
        <v>
112.91</v>
      </c>
      <c r="AH6" s="35" t="str">
        <f>
IF(AH7="","",IF(AH7="-","【-】","【"&amp;SUBSTITUTE(TEXT(AH7,"#,##0.00"),"-","△")&amp;"】"))</f>
        <v>
【112.91】</v>
      </c>
      <c r="AI6" s="35">
        <f>
IF(AI7="",NA(),AI7)</f>
        <v>
0</v>
      </c>
      <c r="AJ6" s="35">
        <f t="shared" ref="AJ6:AR6" si="5">
IF(AJ7="",NA(),AJ7)</f>
        <v>
0</v>
      </c>
      <c r="AK6" s="35">
        <f t="shared" si="5"/>
        <v>
0</v>
      </c>
      <c r="AL6" s="35">
        <f t="shared" si="5"/>
        <v>
0</v>
      </c>
      <c r="AM6" s="35">
        <f t="shared" si="5"/>
        <v>
0</v>
      </c>
      <c r="AN6" s="36">
        <f t="shared" si="5"/>
        <v>
17.39</v>
      </c>
      <c r="AO6" s="36">
        <f t="shared" si="5"/>
        <v>
12.65</v>
      </c>
      <c r="AP6" s="36">
        <f t="shared" si="5"/>
        <v>
10.58</v>
      </c>
      <c r="AQ6" s="36">
        <f t="shared" si="5"/>
        <v>
10.49</v>
      </c>
      <c r="AR6" s="36">
        <f t="shared" si="5"/>
        <v>
9.92</v>
      </c>
      <c r="AS6" s="35" t="str">
        <f>
IF(AS7="","",IF(AS7="-","【-】","【"&amp;SUBSTITUTE(TEXT(AS7,"#,##0.00"),"-","△")&amp;"】"))</f>
        <v>
【9.92】</v>
      </c>
      <c r="AT6" s="36">
        <f>
IF(AT7="",NA(),AT7)</f>
        <v>
262.86</v>
      </c>
      <c r="AU6" s="36">
        <f t="shared" ref="AU6:BC6" si="6">
IF(AU7="",NA(),AU7)</f>
        <v>
312.72000000000003</v>
      </c>
      <c r="AV6" s="36">
        <f t="shared" si="6"/>
        <v>
304.95</v>
      </c>
      <c r="AW6" s="36">
        <f t="shared" si="6"/>
        <v>
310.77999999999997</v>
      </c>
      <c r="AX6" s="36">
        <f t="shared" si="6"/>
        <v>
287.18</v>
      </c>
      <c r="AY6" s="36">
        <f t="shared" si="6"/>
        <v>
212.95</v>
      </c>
      <c r="AZ6" s="36">
        <f t="shared" si="6"/>
        <v>
224.41</v>
      </c>
      <c r="BA6" s="36">
        <f t="shared" si="6"/>
        <v>
243.44</v>
      </c>
      <c r="BB6" s="36">
        <f t="shared" si="6"/>
        <v>
258.49</v>
      </c>
      <c r="BC6" s="36">
        <f t="shared" si="6"/>
        <v>
271.10000000000002</v>
      </c>
      <c r="BD6" s="35" t="str">
        <f>
IF(BD7="","",IF(BD7="-","【-】","【"&amp;SUBSTITUTE(TEXT(BD7,"#,##0.00"),"-","△")&amp;"】"))</f>
        <v>
【271.10】</v>
      </c>
      <c r="BE6" s="36">
        <f>
IF(BE7="",NA(),BE7)</f>
        <v>
321.43</v>
      </c>
      <c r="BF6" s="36">
        <f t="shared" ref="BF6:BN6" si="7">
IF(BF7="",NA(),BF7)</f>
        <v>
307.76</v>
      </c>
      <c r="BG6" s="36">
        <f t="shared" si="7"/>
        <v>
298.8</v>
      </c>
      <c r="BH6" s="36">
        <f t="shared" si="7"/>
        <v>
289.14999999999998</v>
      </c>
      <c r="BI6" s="36">
        <f t="shared" si="7"/>
        <v>
285.82</v>
      </c>
      <c r="BJ6" s="36">
        <f t="shared" si="7"/>
        <v>
333.48</v>
      </c>
      <c r="BK6" s="36">
        <f t="shared" si="7"/>
        <v>
320.31</v>
      </c>
      <c r="BL6" s="36">
        <f t="shared" si="7"/>
        <v>
303.26</v>
      </c>
      <c r="BM6" s="36">
        <f t="shared" si="7"/>
        <v>
290.31</v>
      </c>
      <c r="BN6" s="36">
        <f t="shared" si="7"/>
        <v>
272.95999999999998</v>
      </c>
      <c r="BO6" s="35" t="str">
        <f>
IF(BO7="","",IF(BO7="-","【-】","【"&amp;SUBSTITUTE(TEXT(BO7,"#,##0.00"),"-","△")&amp;"】"))</f>
        <v>
【272.96】</v>
      </c>
      <c r="BP6" s="36">
        <f>
IF(BP7="",NA(),BP7)</f>
        <v>
116.65</v>
      </c>
      <c r="BQ6" s="36">
        <f t="shared" ref="BQ6:BY6" si="8">
IF(BQ7="",NA(),BQ7)</f>
        <v>
127.6</v>
      </c>
      <c r="BR6" s="36">
        <f t="shared" si="8"/>
        <v>
120.6</v>
      </c>
      <c r="BS6" s="36">
        <f t="shared" si="8"/>
        <v>
119.17</v>
      </c>
      <c r="BT6" s="36">
        <f t="shared" si="8"/>
        <v>
119.25</v>
      </c>
      <c r="BU6" s="36">
        <f t="shared" si="8"/>
        <v>
112.81</v>
      </c>
      <c r="BV6" s="36">
        <f t="shared" si="8"/>
        <v>
113.88</v>
      </c>
      <c r="BW6" s="36">
        <f t="shared" si="8"/>
        <v>
114.14</v>
      </c>
      <c r="BX6" s="36">
        <f t="shared" si="8"/>
        <v>
112.83</v>
      </c>
      <c r="BY6" s="36">
        <f t="shared" si="8"/>
        <v>
112.84</v>
      </c>
      <c r="BZ6" s="35" t="str">
        <f>
IF(BZ7="","",IF(BZ7="-","【-】","【"&amp;SUBSTITUTE(TEXT(BZ7,"#,##0.00"),"-","△")&amp;"】"))</f>
        <v>
【112.84】</v>
      </c>
      <c r="CA6" s="36">
        <f>
IF(CA7="",NA(),CA7)</f>
        <v>
102.27</v>
      </c>
      <c r="CB6" s="36">
        <f t="shared" ref="CB6:CJ6" si="9">
IF(CB7="",NA(),CB7)</f>
        <v>
93.25</v>
      </c>
      <c r="CC6" s="36">
        <f t="shared" si="9"/>
        <v>
95.67</v>
      </c>
      <c r="CD6" s="36">
        <f t="shared" si="9"/>
        <v>
96.31</v>
      </c>
      <c r="CE6" s="36">
        <f t="shared" si="9"/>
        <v>
95.99</v>
      </c>
      <c r="CF6" s="36">
        <f t="shared" si="9"/>
        <v>
75.3</v>
      </c>
      <c r="CG6" s="36">
        <f t="shared" si="9"/>
        <v>
74.02</v>
      </c>
      <c r="CH6" s="36">
        <f t="shared" si="9"/>
        <v>
73.03</v>
      </c>
      <c r="CI6" s="36">
        <f t="shared" si="9"/>
        <v>
73.86</v>
      </c>
      <c r="CJ6" s="36">
        <f t="shared" si="9"/>
        <v>
73.849999999999994</v>
      </c>
      <c r="CK6" s="35" t="str">
        <f>
IF(CK7="","",IF(CK7="-","【-】","【"&amp;SUBSTITUTE(TEXT(CK7,"#,##0.00"),"-","△")&amp;"】"))</f>
        <v>
【73.85】</v>
      </c>
      <c r="CL6" s="36">
        <f>
IF(CL7="",NA(),CL7)</f>
        <v>
65.81</v>
      </c>
      <c r="CM6" s="36">
        <f t="shared" ref="CM6:CU6" si="10">
IF(CM7="",NA(),CM7)</f>
        <v>
65.31</v>
      </c>
      <c r="CN6" s="36">
        <f t="shared" si="10"/>
        <v>
66.849999999999994</v>
      </c>
      <c r="CO6" s="36">
        <f t="shared" si="10"/>
        <v>
67.56</v>
      </c>
      <c r="CP6" s="36">
        <f t="shared" si="10"/>
        <v>
67.39</v>
      </c>
      <c r="CQ6" s="36">
        <f t="shared" si="10"/>
        <v>
61.82</v>
      </c>
      <c r="CR6" s="36">
        <f t="shared" si="10"/>
        <v>
61.66</v>
      </c>
      <c r="CS6" s="36">
        <f t="shared" si="10"/>
        <v>
62.19</v>
      </c>
      <c r="CT6" s="36">
        <f t="shared" si="10"/>
        <v>
61.77</v>
      </c>
      <c r="CU6" s="36">
        <f t="shared" si="10"/>
        <v>
61.69</v>
      </c>
      <c r="CV6" s="35" t="str">
        <f>
IF(CV7="","",IF(CV7="-","【-】","【"&amp;SUBSTITUTE(TEXT(CV7,"#,##0.00"),"-","△")&amp;"】"))</f>
        <v>
【61.69】</v>
      </c>
      <c r="CW6" s="36">
        <f>
IF(CW7="",NA(),CW7)</f>
        <v>
96.22</v>
      </c>
      <c r="CX6" s="36">
        <f t="shared" ref="CX6:DF6" si="11">
IF(CX7="",NA(),CX7)</f>
        <v>
97.9</v>
      </c>
      <c r="CY6" s="36">
        <f t="shared" si="11"/>
        <v>
98.32</v>
      </c>
      <c r="CZ6" s="36">
        <f t="shared" si="11"/>
        <v>
98.24</v>
      </c>
      <c r="DA6" s="36">
        <f t="shared" si="11"/>
        <v>
98.53</v>
      </c>
      <c r="DB6" s="36">
        <f t="shared" si="11"/>
        <v>
100.03</v>
      </c>
      <c r="DC6" s="36">
        <f t="shared" si="11"/>
        <v>
100.05</v>
      </c>
      <c r="DD6" s="36">
        <f t="shared" si="11"/>
        <v>
100.05</v>
      </c>
      <c r="DE6" s="36">
        <f t="shared" si="11"/>
        <v>
100.08</v>
      </c>
      <c r="DF6" s="36">
        <f t="shared" si="11"/>
        <v>
100</v>
      </c>
      <c r="DG6" s="35" t="str">
        <f>
IF(DG7="","",IF(DG7="-","【-】","【"&amp;SUBSTITUTE(TEXT(DG7,"#,##0.00"),"-","△")&amp;"】"))</f>
        <v>
【100.00】</v>
      </c>
      <c r="DH6" s="36">
        <f>
IF(DH7="",NA(),DH7)</f>
        <v>
50.17</v>
      </c>
      <c r="DI6" s="36">
        <f t="shared" ref="DI6:DQ6" si="12">
IF(DI7="",NA(),DI7)</f>
        <v>
51.42</v>
      </c>
      <c r="DJ6" s="36">
        <f t="shared" si="12"/>
        <v>
52.47</v>
      </c>
      <c r="DK6" s="36">
        <f t="shared" si="12"/>
        <v>
53.66</v>
      </c>
      <c r="DL6" s="36">
        <f t="shared" si="12"/>
        <v>
53.75</v>
      </c>
      <c r="DM6" s="36">
        <f t="shared" si="12"/>
        <v>
52.4</v>
      </c>
      <c r="DN6" s="36">
        <f t="shared" si="12"/>
        <v>
53.56</v>
      </c>
      <c r="DO6" s="36">
        <f t="shared" si="12"/>
        <v>
54.73</v>
      </c>
      <c r="DP6" s="36">
        <f t="shared" si="12"/>
        <v>
55.77</v>
      </c>
      <c r="DQ6" s="36">
        <f t="shared" si="12"/>
        <v>
56.48</v>
      </c>
      <c r="DR6" s="35" t="str">
        <f>
IF(DR7="","",IF(DR7="-","【-】","【"&amp;SUBSTITUTE(TEXT(DR7,"#,##0.00"),"-","△")&amp;"】"))</f>
        <v>
【56.48】</v>
      </c>
      <c r="DS6" s="36">
        <f>
IF(DS7="",NA(),DS7)</f>
        <v>
4.92</v>
      </c>
      <c r="DT6" s="36">
        <f t="shared" ref="DT6:EB6" si="13">
IF(DT7="",NA(),DT7)</f>
        <v>
6.7</v>
      </c>
      <c r="DU6" s="36">
        <f t="shared" si="13"/>
        <v>
6.72</v>
      </c>
      <c r="DV6" s="36">
        <f t="shared" si="13"/>
        <v>
6.89</v>
      </c>
      <c r="DW6" s="36">
        <f t="shared" si="13"/>
        <v>
8.32</v>
      </c>
      <c r="DX6" s="36">
        <f t="shared" si="13"/>
        <v>
18.05</v>
      </c>
      <c r="DY6" s="36">
        <f t="shared" si="13"/>
        <v>
19.440000000000001</v>
      </c>
      <c r="DZ6" s="36">
        <f t="shared" si="13"/>
        <v>
22.46</v>
      </c>
      <c r="EA6" s="36">
        <f t="shared" si="13"/>
        <v>
25.84</v>
      </c>
      <c r="EB6" s="36">
        <f t="shared" si="13"/>
        <v>
27.61</v>
      </c>
      <c r="EC6" s="35" t="str">
        <f>
IF(EC7="","",IF(EC7="-","【-】","【"&amp;SUBSTITUTE(TEXT(EC7,"#,##0.00"),"-","△")&amp;"】"))</f>
        <v>
【27.61】</v>
      </c>
      <c r="ED6" s="35">
        <f>
IF(ED7="",NA(),ED7)</f>
        <v>
0</v>
      </c>
      <c r="EE6" s="36">
        <f t="shared" ref="EE6:EM6" si="14">
IF(EE7="",NA(),EE7)</f>
        <v>
0.04</v>
      </c>
      <c r="EF6" s="35">
        <f t="shared" si="14"/>
        <v>
0</v>
      </c>
      <c r="EG6" s="35">
        <f t="shared" si="14"/>
        <v>
0</v>
      </c>
      <c r="EH6" s="35">
        <f t="shared" si="14"/>
        <v>
0</v>
      </c>
      <c r="EI6" s="36">
        <f t="shared" si="14"/>
        <v>
0.26</v>
      </c>
      <c r="EJ6" s="36">
        <f t="shared" si="14"/>
        <v>
0.24</v>
      </c>
      <c r="EK6" s="36">
        <f t="shared" si="14"/>
        <v>
0.27</v>
      </c>
      <c r="EL6" s="36">
        <f t="shared" si="14"/>
        <v>
0.24</v>
      </c>
      <c r="EM6" s="36">
        <f t="shared" si="14"/>
        <v>
0.2</v>
      </c>
      <c r="EN6" s="35" t="str">
        <f>
IF(EN7="","",IF(EN7="-","【-】","【"&amp;SUBSTITUTE(TEXT(EN7,"#,##0.00"),"-","△")&amp;"】"))</f>
        <v>
【0.20】</v>
      </c>
    </row>
    <row r="7" spans="1:144" s="37" customFormat="1" x14ac:dyDescent="0.15">
      <c r="A7" s="29"/>
      <c r="B7" s="38">
        <v>
2019</v>
      </c>
      <c r="C7" s="38">
        <v>
80004</v>
      </c>
      <c r="D7" s="38">
        <v>
46</v>
      </c>
      <c r="E7" s="38">
        <v>
1</v>
      </c>
      <c r="F7" s="38">
        <v>
0</v>
      </c>
      <c r="G7" s="38">
        <v>
2</v>
      </c>
      <c r="H7" s="38" t="s">
        <v>
93</v>
      </c>
      <c r="I7" s="38" t="s">
        <v>
94</v>
      </c>
      <c r="J7" s="38" t="s">
        <v>
95</v>
      </c>
      <c r="K7" s="38" t="s">
        <v>
96</v>
      </c>
      <c r="L7" s="38" t="s">
        <v>
97</v>
      </c>
      <c r="M7" s="38" t="s">
        <v>
98</v>
      </c>
      <c r="N7" s="39" t="s">
        <v>
99</v>
      </c>
      <c r="O7" s="39">
        <v>
80.09</v>
      </c>
      <c r="P7" s="39">
        <v>
92.36</v>
      </c>
      <c r="Q7" s="39">
        <v>
0</v>
      </c>
      <c r="R7" s="39">
        <v>
2921436</v>
      </c>
      <c r="S7" s="39">
        <v>
6097.39</v>
      </c>
      <c r="T7" s="39">
        <v>
479.13</v>
      </c>
      <c r="U7" s="39">
        <v>
2277613</v>
      </c>
      <c r="V7" s="39">
        <v>
4117.87</v>
      </c>
      <c r="W7" s="39">
        <v>
553.1</v>
      </c>
      <c r="X7" s="39">
        <v>
118.45</v>
      </c>
      <c r="Y7" s="39">
        <v>
125.87</v>
      </c>
      <c r="Z7" s="39">
        <v>
119.66</v>
      </c>
      <c r="AA7" s="39">
        <v>
118.17</v>
      </c>
      <c r="AB7" s="39">
        <v>
118.25</v>
      </c>
      <c r="AC7" s="39">
        <v>
113.33</v>
      </c>
      <c r="AD7" s="39">
        <v>
114.05</v>
      </c>
      <c r="AE7" s="39">
        <v>
114.26</v>
      </c>
      <c r="AF7" s="39">
        <v>
112.98</v>
      </c>
      <c r="AG7" s="39">
        <v>
112.91</v>
      </c>
      <c r="AH7" s="39">
        <v>
112.91</v>
      </c>
      <c r="AI7" s="39">
        <v>
0</v>
      </c>
      <c r="AJ7" s="39">
        <v>
0</v>
      </c>
      <c r="AK7" s="39">
        <v>
0</v>
      </c>
      <c r="AL7" s="39">
        <v>
0</v>
      </c>
      <c r="AM7" s="39">
        <v>
0</v>
      </c>
      <c r="AN7" s="39">
        <v>
17.39</v>
      </c>
      <c r="AO7" s="39">
        <v>
12.65</v>
      </c>
      <c r="AP7" s="39">
        <v>
10.58</v>
      </c>
      <c r="AQ7" s="39">
        <v>
10.49</v>
      </c>
      <c r="AR7" s="39">
        <v>
9.92</v>
      </c>
      <c r="AS7" s="39">
        <v>
9.92</v>
      </c>
      <c r="AT7" s="39">
        <v>
262.86</v>
      </c>
      <c r="AU7" s="39">
        <v>
312.72000000000003</v>
      </c>
      <c r="AV7" s="39">
        <v>
304.95</v>
      </c>
      <c r="AW7" s="39">
        <v>
310.77999999999997</v>
      </c>
      <c r="AX7" s="39">
        <v>
287.18</v>
      </c>
      <c r="AY7" s="39">
        <v>
212.95</v>
      </c>
      <c r="AZ7" s="39">
        <v>
224.41</v>
      </c>
      <c r="BA7" s="39">
        <v>
243.44</v>
      </c>
      <c r="BB7" s="39">
        <v>
258.49</v>
      </c>
      <c r="BC7" s="39">
        <v>
271.10000000000002</v>
      </c>
      <c r="BD7" s="39">
        <v>
271.10000000000002</v>
      </c>
      <c r="BE7" s="39">
        <v>
321.43</v>
      </c>
      <c r="BF7" s="39">
        <v>
307.76</v>
      </c>
      <c r="BG7" s="39">
        <v>
298.8</v>
      </c>
      <c r="BH7" s="39">
        <v>
289.14999999999998</v>
      </c>
      <c r="BI7" s="39">
        <v>
285.82</v>
      </c>
      <c r="BJ7" s="39">
        <v>
333.48</v>
      </c>
      <c r="BK7" s="39">
        <v>
320.31</v>
      </c>
      <c r="BL7" s="39">
        <v>
303.26</v>
      </c>
      <c r="BM7" s="39">
        <v>
290.31</v>
      </c>
      <c r="BN7" s="39">
        <v>
272.95999999999998</v>
      </c>
      <c r="BO7" s="39">
        <v>
272.95999999999998</v>
      </c>
      <c r="BP7" s="39">
        <v>
116.65</v>
      </c>
      <c r="BQ7" s="39">
        <v>
127.6</v>
      </c>
      <c r="BR7" s="39">
        <v>
120.6</v>
      </c>
      <c r="BS7" s="39">
        <v>
119.17</v>
      </c>
      <c r="BT7" s="39">
        <v>
119.25</v>
      </c>
      <c r="BU7" s="39">
        <v>
112.81</v>
      </c>
      <c r="BV7" s="39">
        <v>
113.88</v>
      </c>
      <c r="BW7" s="39">
        <v>
114.14</v>
      </c>
      <c r="BX7" s="39">
        <v>
112.83</v>
      </c>
      <c r="BY7" s="39">
        <v>
112.84</v>
      </c>
      <c r="BZ7" s="39">
        <v>
112.84</v>
      </c>
      <c r="CA7" s="39">
        <v>
102.27</v>
      </c>
      <c r="CB7" s="39">
        <v>
93.25</v>
      </c>
      <c r="CC7" s="39">
        <v>
95.67</v>
      </c>
      <c r="CD7" s="39">
        <v>
96.31</v>
      </c>
      <c r="CE7" s="39">
        <v>
95.99</v>
      </c>
      <c r="CF7" s="39">
        <v>
75.3</v>
      </c>
      <c r="CG7" s="39">
        <v>
74.02</v>
      </c>
      <c r="CH7" s="39">
        <v>
73.03</v>
      </c>
      <c r="CI7" s="39">
        <v>
73.86</v>
      </c>
      <c r="CJ7" s="39">
        <v>
73.849999999999994</v>
      </c>
      <c r="CK7" s="39">
        <v>
73.849999999999994</v>
      </c>
      <c r="CL7" s="39">
        <v>
65.81</v>
      </c>
      <c r="CM7" s="39">
        <v>
65.31</v>
      </c>
      <c r="CN7" s="39">
        <v>
66.849999999999994</v>
      </c>
      <c r="CO7" s="39">
        <v>
67.56</v>
      </c>
      <c r="CP7" s="39">
        <v>
67.39</v>
      </c>
      <c r="CQ7" s="39">
        <v>
61.82</v>
      </c>
      <c r="CR7" s="39">
        <v>
61.66</v>
      </c>
      <c r="CS7" s="39">
        <v>
62.19</v>
      </c>
      <c r="CT7" s="39">
        <v>
61.77</v>
      </c>
      <c r="CU7" s="39">
        <v>
61.69</v>
      </c>
      <c r="CV7" s="39">
        <v>
61.69</v>
      </c>
      <c r="CW7" s="39">
        <v>
96.22</v>
      </c>
      <c r="CX7" s="39">
        <v>
97.9</v>
      </c>
      <c r="CY7" s="39">
        <v>
98.32</v>
      </c>
      <c r="CZ7" s="39">
        <v>
98.24</v>
      </c>
      <c r="DA7" s="39">
        <v>
98.53</v>
      </c>
      <c r="DB7" s="39">
        <v>
100.03</v>
      </c>
      <c r="DC7" s="39">
        <v>
100.05</v>
      </c>
      <c r="DD7" s="39">
        <v>
100.05</v>
      </c>
      <c r="DE7" s="39">
        <v>
100.08</v>
      </c>
      <c r="DF7" s="39">
        <v>
100</v>
      </c>
      <c r="DG7" s="39">
        <v>
100</v>
      </c>
      <c r="DH7" s="39">
        <v>
50.17</v>
      </c>
      <c r="DI7" s="39">
        <v>
51.42</v>
      </c>
      <c r="DJ7" s="39">
        <v>
52.47</v>
      </c>
      <c r="DK7" s="39">
        <v>
53.66</v>
      </c>
      <c r="DL7" s="39">
        <v>
53.75</v>
      </c>
      <c r="DM7" s="39">
        <v>
52.4</v>
      </c>
      <c r="DN7" s="39">
        <v>
53.56</v>
      </c>
      <c r="DO7" s="39">
        <v>
54.73</v>
      </c>
      <c r="DP7" s="39">
        <v>
55.77</v>
      </c>
      <c r="DQ7" s="39">
        <v>
56.48</v>
      </c>
      <c r="DR7" s="39">
        <v>
56.48</v>
      </c>
      <c r="DS7" s="39">
        <v>
4.92</v>
      </c>
      <c r="DT7" s="39">
        <v>
6.7</v>
      </c>
      <c r="DU7" s="39">
        <v>
6.72</v>
      </c>
      <c r="DV7" s="39">
        <v>
6.89</v>
      </c>
      <c r="DW7" s="39">
        <v>
8.32</v>
      </c>
      <c r="DX7" s="39">
        <v>
18.05</v>
      </c>
      <c r="DY7" s="39">
        <v>
19.440000000000001</v>
      </c>
      <c r="DZ7" s="39">
        <v>
22.46</v>
      </c>
      <c r="EA7" s="39">
        <v>
25.84</v>
      </c>
      <c r="EB7" s="39">
        <v>
27.61</v>
      </c>
      <c r="EC7" s="39">
        <v>
27.61</v>
      </c>
      <c r="ED7" s="39">
        <v>
0</v>
      </c>
      <c r="EE7" s="39">
        <v>
0.04</v>
      </c>
      <c r="EF7" s="39">
        <v>
0</v>
      </c>
      <c r="EG7" s="39">
        <v>
0</v>
      </c>
      <c r="EH7" s="39">
        <v>
0</v>
      </c>
      <c r="EI7" s="39">
        <v>
0.26</v>
      </c>
      <c r="EJ7" s="39">
        <v>
0.24</v>
      </c>
      <c r="EK7" s="39">
        <v>
0.27</v>
      </c>
      <c r="EL7" s="39">
        <v>
0.24</v>
      </c>
      <c r="EM7" s="39">
        <v>
0.2</v>
      </c>
      <c r="EN7" s="39">
        <v>
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E10" si="15">
DATEVALUE($B7+12-B11&amp;"/1/"&amp;B12)</f>
        <v>
46388</v>
      </c>
      <c r="C10" s="43">
        <f t="shared" si="15"/>
        <v>
46753</v>
      </c>
      <c r="D10" s="43">
        <f t="shared" si="15"/>
        <v>
47119</v>
      </c>
      <c r="E10" s="43">
        <f t="shared" si="15"/>
        <v>
47484</v>
      </c>
      <c r="F10" s="44">
        <f>
DATEVALUE($B7+12-F11&amp;"/1/"&amp;F12)</f>
        <v>
47849</v>
      </c>
    </row>
    <row r="11" spans="1:144" x14ac:dyDescent="0.15">
      <c r="B11">
        <v>
4</v>
      </c>
      <c r="C11">
        <v>
3</v>
      </c>
      <c r="D11">
        <v>
2</v>
      </c>
      <c r="E11">
        <v>
1</v>
      </c>
      <c r="F11">
        <v>
0</v>
      </c>
      <c r="G11" t="s">
        <v>
105</v>
      </c>
    </row>
    <row r="12" spans="1:144" x14ac:dyDescent="0.15">
      <c r="B12">
        <v>
1</v>
      </c>
      <c r="C12">
        <v>
1</v>
      </c>
      <c r="D12">
        <v>
1</v>
      </c>
      <c r="E12">
        <v>
1</v>
      </c>
      <c r="F12">
        <v>
1</v>
      </c>
      <c r="G12" t="s">
        <v>
106</v>
      </c>
    </row>
    <row r="13" spans="1:144" x14ac:dyDescent="0.15">
      <c r="B13" t="s">
        <v>
107</v>
      </c>
      <c r="C13" t="s">
        <v>
108</v>
      </c>
      <c r="D13" t="s">
        <v>
108</v>
      </c>
      <c r="E13" t="s">
        <v>
108</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2021-01-13T06:12:01Z</cp:lastPrinted>
  <dcterms:created xsi:type="dcterms:W3CDTF">2020-12-04T02:04:33Z</dcterms:created>
  <dcterms:modified xsi:type="dcterms:W3CDTF">2021-01-27T07:09:45Z</dcterms:modified>
  <cp:category/>
</cp:coreProperties>
</file>