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10.40.6.21\経理課\03 経理・管財担当\002_財務全般　照会・回答\財務全般　照会・回答（R2)\経営比較分析表\"/>
    </mc:Choice>
  </mc:AlternateContent>
  <workbookProtection workbookAlgorithmName="SHA-512" workbookHashValue="ISRkYodT5bmvKyuHVD0exRV7x7PisJzNQrtC1KzauCOtBc+9HhJiHdUbMrD7vyUgK11sb1qpjWfLmVPrAJcljA==" workbookSaltValue="DEb/1gRhbJ4E4WcCRbCr6Q==" workbookSpinCount="100000" lockStructure="1"/>
  <bookViews>
    <workbookView xWindow="0" yWindow="0" windowWidth="15360" windowHeight="7632" activeTab="0"/>
  </bookViews>
  <sheets>
    <sheet name="法適用_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<sst xmlns="http://schemas.openxmlformats.org/spreadsheetml/2006/main" count="228" uniqueCount="115">
  <si>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</si>
  <si>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</si>
  <si>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</si>
  <si>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</si>
  <si>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</si>
  <si>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</si>
  <si>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</si>
  <si>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</si>
  <si>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</si>
  <si>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</si>
  <si>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</si>
  <si>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</si>
  <si>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</si>
  <si>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</si>
  <si>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</si>
  <si>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</si>
  <si>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</si>
  <si>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</si>
  <si>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</si>
  <si>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</si>
  <si>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</si>
  <si>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</si>
  <si>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令和元年度全国平均</t>
    <rPh sb="0" eb="2">
      <t>レイワ</t>
    </rPh>
    <rPh sb="2" eb="4">
      <t>ガンネン</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</si>
  <si>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</si>
  <si>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</si>
  <si>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</si>
  <si>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</si>
  <si>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</si>
  <si>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</si>
  <si>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</si>
  <si>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</si>
  <si>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</si>
  <si>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</si>
  <si>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</si>
  <si>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</si>
  <si>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</si>
  <si>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</si>
  <si>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</si>
  <si>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</si>
  <si>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</si>
  <si>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</si>
  <si>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</si>
  <si>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</si>
  <si>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</si>
  <si>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</si>
  <si>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</si>
  <si>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</si>
  <si>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</si>
  <si>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</si>
  <si>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</si>
  <si>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</si>
  <si>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</si>
  <si>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</si>
  <si>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</si>
  <si>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</si>
  <si>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</si>
  <si>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</si>
  <si>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</si>
  <si>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</si>
  <si>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</si>
  <si>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</si>
  <si>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</si>
  <si>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</si>
  <si>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</si>
  <si>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</si>
  <si>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</si>
  <si>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</si>
  <si>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</si>
  <si>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</si>
  <si>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</si>
  <si>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</si>
  <si>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</si>
  <si>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</si>
  <si>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</si>
  <si>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</si>
  <si>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</si>
  <si>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</si>
  <si>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</si>
  <si>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</si>
  <si>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</si>
  <si>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</si>
  <si>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</si>
  <si>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</si>
  <si>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</si>
  <si>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</si>
  <si>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</si>
  <si>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</si>
  <si>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</si>
  <si>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</si>
  <si>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</si>
  <si>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</si>
  <si>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</si>
  <si>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</si>
  <si>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</si>
  <si>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</si>
  <si>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</si>
  <si>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</si>
  <si>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</si>
  <si>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</si>
  <si>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</si>
  <si>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</si>
  <si>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</si>
  <si>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</si>
  <si>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</si>
  <si>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</si>
  <si>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</si>
  <si>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</si>
  <si>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</si>
  <si>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</si>
  <si>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"H"yy</t>
  </si>
  <si>
    <t>"R"dd</t>
  </si>
  <si>
    <t>←書式設定</t>
    <rPh sb="1" eb="3">
      <t>ショシキ</t>
    </rPh>
    <rPh sb="3" eb="5">
      <t>セッテイ</t>
    </rPh>
    <phoneticPr fontId="4"/>
  </si>
  <si>
    <t>　「①有形固定資産減価償却率」は類似団体よりやや高い。水道施設や送水管路など、古いもので稼働後50年が経過しており償却率は上昇傾向にある。
　「②管路経年化率」は、事業創設時に布設した管路が既に法定耐用年数を経過しており、また、本県の事業開始が比較的早かったことから、類似団体と比べてやや高い数字となっている。
　「③管路更新率」は、令和元年度に完了した管路更新工事が無かったため、0％であった。更新対象は大口径の送水管路であり、多額の費用を要することや関係機関等との調整に時間を要することなどから、いかに効率よく進めていくかが課題となっている。　
　今後、経年化の進む水道施設や送水管路等のアセットマネジメントにより、施設の健全度を適切に評価し、健全経営を維持しながら、効率的かつ計画的に更新等を進めていく。</t>
    <rPh sb="24" eb="25">
      <t>タカ</t>
    </rPh>
    <rPh sb="167" eb="169">
      <t>レイワ</t>
    </rPh>
    <rPh sb="169" eb="171">
      <t>ガンネン</t>
    </rPh>
    <rPh sb="171" eb="172">
      <t>ド</t>
    </rPh>
    <rPh sb="173" eb="175">
      <t>カンリョウ</t>
    </rPh>
    <rPh sb="177" eb="179">
      <t>カンロ</t>
    </rPh>
    <rPh sb="179" eb="181">
      <t>コウシン</t>
    </rPh>
    <rPh sb="181" eb="183">
      <t>コウジ</t>
    </rPh>
    <rPh sb="184" eb="185">
      <t>ナ</t>
    </rPh>
    <phoneticPr fontId="4"/>
  </si>
  <si>
    <t>　これまでのところ、経営の健全性・効率性はいずれも概ね良好な状況である。企業債残高等の外部負債の削減にも努め、財務内容の健全化が進んでいる。
　しかし、節水型社会や人口減少の進展に伴い、水需要は平成13年度の一日平均送水量186.4万㎥をピークに、令和元年度には174.3万㎥と減少傾向にあり、施設の効率性は低下傾向にある。また、老朽化した施設や管路の更新に伴う建設費用の負担が経営を圧迫することが見込まれる。
　そのため、今後の水需要を見据え、施設規模の最適化（ダウンサイジング）を図ることで、適切な施設利用率を維持し、サービス水準を維持しつつ、効率的な事業運営を行っていく。
　水道施設や管路を適切に維持管理するとともに、維持管理コストや建設コストの縮減を徹底し、健全経営を維持するよう努めていく。</t>
    <rPh sb="124" eb="126">
      <t>レイワ</t>
    </rPh>
    <rPh sb="126" eb="127">
      <t>ガン</t>
    </rPh>
    <phoneticPr fontId="4"/>
  </si>
  <si>
    <t>　「①経常収支比率」は100％を超え、平成4年度から28年連続で純利益を計上していることから、本県の経営状況は比較的安定していると言える。
　「②累積欠損金比率」は平成6年度以降、0％と健全経営を維持している。
　「③流動比率」は、短期債務に対して十分な支払能力を有しているとされる、概ね200％の水準を確保しており財務状況は良好である。
　「④企業債残高対給水収益比率」は類似団体よりやや高いが、比率は毎年減少している。償還に伴う企業債残高の減少により、企業債残高は施設整備費用と比例して、ピークの平成2年度の2,761億円から減少し、令和元年度末では半分以下の1,217億円となった。
　本県は、類似団体の中で給水能力、総送水量が第1位であり、そのスケールメリット等から「⑥給水原価」は低い水準にある。また、「⑤料金回収率」は100％をやや超える水準となっている。このことから、「⑥給水原価」に対する「供給単価」は適正水準であると言える。
　水需要の減少により「⑦施設利用率」は減少傾向であるが、近年は横ばいとなっている。今後、水需要にあわせた施設規模となるよう、施設の更新時期に合わせたダウンサイジングを計画している。
　本県の「⑧有収率」は水道施設を適正に維持管理していることにより概ね100％で安定している。</t>
    <rPh sb="195" eb="196">
      <t>タカ</t>
    </rPh>
    <rPh sb="238" eb="240">
      <t>ヒヨウ</t>
    </rPh>
    <rPh sb="269" eb="271">
      <t>レイワ</t>
    </rPh>
    <rPh sb="271" eb="272">
      <t>ガン</t>
    </rPh>
    <rPh sb="399" eb="400">
      <t>タイ</t>
    </rPh>
    <rPh sb="450" eb="452">
      <t>キンネン</t>
    </rPh>
    <rPh sb="453" eb="454">
      <t>ヨコ</t>
    </rPh>
    <rPh sb="463" eb="46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</si>
</sst>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16">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98">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 fillId="0" borderId="0" xfId="0" applyFont="1" applyBorder="1" applyAlignment="1">
      <alignment horizontal="center" vertical="center"/>
    </xf>
    <xf numFmtId="0" fontId="15" fillId="0" borderId="0" xfId="0" applyFont="1" applyAlignment="1">
      <alignment vertical="center"/>
    </xf>
    <xf numFmtId="0" fontId="2" fillId="0" borderId="0" xfId="0" applyFont="1" applyAlignment="1" applyProtection="1">
      <alignment vertical="center"/>
      <protection hidden="1"/>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20" applyNumberFormat="1" applyFont="1" applyFill="1" applyBorder="1" applyAlignment="1">
      <alignment vertical="center" shrinkToFit="1"/>
    </xf>
    <xf numFmtId="178" fontId="0" fillId="3" borderId="9" xfId="20"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20" applyNumberFormat="1" applyFont="1" applyBorder="1" applyAlignment="1">
      <alignment vertical="center" shrinkToFit="1"/>
    </xf>
    <xf numFmtId="40" fontId="0" fillId="0" borderId="0" xfId="0" applyNumberFormat="1" applyAlignment="1">
      <alignment vertical="center"/>
    </xf>
    <xf numFmtId="179" fontId="0" fillId="0" borderId="0" xfId="20" applyNumberFormat="1" applyFont="1" applyBorder="1" applyAlignment="1">
      <alignment vertical="center" shrinkToFit="1"/>
    </xf>
    <xf numFmtId="0" fontId="0" fillId="4" borderId="9" xfId="0" applyFill="1" applyBorder="1" applyAlignment="1">
      <alignment vertical="center"/>
    </xf>
    <xf numFmtId="180" fontId="0" fillId="0" borderId="9" xfId="0" applyNumberFormat="1" applyBorder="1" applyAlignment="1">
      <alignment vertical="center"/>
    </xf>
    <xf numFmtId="181" fontId="0" fillId="0" borderId="9" xfId="0" applyNumberFormat="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6" fillId="0" borderId="7"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1" fillId="0" borderId="7" xfId="0" applyFont="1" applyBorder="1" applyAlignment="1">
      <alignment horizontal="center" vertical="center"/>
    </xf>
    <xf numFmtId="0" fontId="11" fillId="0" borderId="0" xfId="0" applyFont="1" applyBorder="1" applyAlignment="1">
      <alignment horizontal="center" vertical="center"/>
    </xf>
    <xf numFmtId="177" fontId="5" fillId="0" borderId="13" xfId="0" applyNumberFormat="1" applyFont="1" applyBorder="1" applyAlignment="1" applyProtection="1">
      <alignment horizontal="center" vertical="center" shrinkToFit="1"/>
      <protection hidden="1"/>
    </xf>
    <xf numFmtId="177" fontId="5" fillId="0" borderId="14" xfId="0" applyNumberFormat="1" applyFont="1" applyBorder="1" applyAlignment="1" applyProtection="1">
      <alignment horizontal="center" vertical="center" shrinkToFit="1"/>
      <protection hidden="1"/>
    </xf>
    <xf numFmtId="177" fontId="5" fillId="0" borderId="15" xfId="0" applyNumberFormat="1" applyFont="1" applyBorder="1" applyAlignment="1" applyProtection="1">
      <alignment horizontal="center" vertical="center" shrinkToFit="1"/>
      <protection hidden="1"/>
    </xf>
    <xf numFmtId="177" fontId="5" fillId="0" borderId="9" xfId="0" applyNumberFormat="1" applyFont="1" applyBorder="1" applyAlignment="1" applyProtection="1">
      <alignment horizontal="center" vertical="center" shrinkToFit="1"/>
      <protection hidden="1"/>
    </xf>
    <xf numFmtId="176" fontId="5" fillId="0" borderId="9"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5" borderId="13" xfId="0" applyFont="1" applyFill="1" applyBorder="1" applyAlignment="1">
      <alignment horizontal="center" vertical="center" shrinkToFit="1"/>
    </xf>
    <xf numFmtId="0" fontId="3" fillId="5" borderId="14" xfId="0" applyFont="1" applyFill="1" applyBorder="1" applyAlignment="1">
      <alignment horizontal="center" vertical="center" shrinkToFit="1"/>
    </xf>
    <xf numFmtId="0" fontId="3" fillId="5" borderId="15"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0" fontId="5" fillId="0" borderId="14" xfId="0" applyNumberFormat="1" applyFont="1" applyBorder="1" applyAlignment="1" applyProtection="1">
      <alignment horizontal="center" vertical="center" shrinkToFit="1"/>
      <protection hidden="1"/>
    </xf>
    <xf numFmtId="0" fontId="5" fillId="0" borderId="15" xfId="0" applyNumberFormat="1" applyFont="1" applyBorder="1" applyAlignment="1" applyProtection="1">
      <alignment horizontal="center" vertical="center" shrinkToFit="1"/>
      <protection hidden="1"/>
    </xf>
    <xf numFmtId="0" fontId="5"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データ!$ED$6:$EH$6</c:f>
              <c:numCache>
                <c:formatCode>#,##0.00;"△"#,##0.00;"-"</c:formatCode>
                <c:ptCount val="5"/>
                <c:pt idx="0">
                  <c:v>0.33</c:v>
                </c:pt>
                <c:pt idx="1">
                  <c:v>0.24</c:v>
                </c:pt>
                <c:pt idx="2">
                  <c:v>0.23</c:v>
                </c:pt>
                <c:pt idx="3">
                  <c:v>0.01</c:v>
                </c:pt>
                <c:pt idx="4">
                  <c:v>0</c:v>
                </c:pt>
              </c:numCache>
            </c:numRef>
          </c:val>
          <c:extLst>
            <c:ext xmlns:c16="http://schemas.microsoft.com/office/drawing/2014/chart" uri="{C3380CC4-5D6E-409C-BE32-E72D297353CC}">
              <c16:uniqueId val="{00000000-CA28-4E1F-B02D-C8A960060708}"/>
            </c:ext>
          </c:extLst>
        </c:ser>
        <c:axId val="21421675"/>
        <c:axId val="5857735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CA28-4E1F-B02D-C8A960060708}"/>
            </c:ext>
          </c:extLst>
        </c:ser>
        <c:marker val="1"/>
        <c:axId val="21421675"/>
        <c:axId val="58577354"/>
      </c:lineChart>
      <c:dateAx>
        <c:axId val="2142167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577354"/>
        <c:crosses val="autoZero"/>
        <c:auto val="1"/>
        <c:lblOffset val="100"/>
        <c:baseTimeUnit val="years"/>
        <c:noMultiLvlLbl val="0"/>
      </c:dateAx>
      <c:valAx>
        <c:axId val="58577354"/>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142167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データ!$CL$6:$CP$6</c:f>
              <c:numCache>
                <c:formatCode>#,##0.00;"△"#,##0.00;"-"</c:formatCode>
                <c:ptCount val="5"/>
                <c:pt idx="0">
                  <c:v>65.27</c:v>
                </c:pt>
                <c:pt idx="1">
                  <c:v>64.91</c:v>
                </c:pt>
                <c:pt idx="2">
                  <c:v>64.88</c:v>
                </c:pt>
                <c:pt idx="3">
                  <c:v>65.16</c:v>
                </c:pt>
                <c:pt idx="4">
                  <c:v>65.51</c:v>
                </c:pt>
              </c:numCache>
            </c:numRef>
          </c:val>
          <c:extLst>
            <c:ext xmlns:c16="http://schemas.microsoft.com/office/drawing/2014/chart" uri="{C3380CC4-5D6E-409C-BE32-E72D297353CC}">
              <c16:uniqueId val="{00000000-3883-4DD5-9C8C-F18275202D4E}"/>
            </c:ext>
          </c:extLst>
        </c:ser>
        <c:axId val="16468652"/>
        <c:axId val="1400014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3883-4DD5-9C8C-F18275202D4E}"/>
            </c:ext>
          </c:extLst>
        </c:ser>
        <c:marker val="1"/>
        <c:axId val="16468652"/>
        <c:axId val="14000148"/>
      </c:lineChart>
      <c:dateAx>
        <c:axId val="1646865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4000148"/>
        <c:crosses val="autoZero"/>
        <c:auto val="1"/>
        <c:lblOffset val="100"/>
        <c:baseTimeUnit val="years"/>
        <c:noMultiLvlLbl val="0"/>
      </c:dateAx>
      <c:valAx>
        <c:axId val="1400014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646865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データ!$CW$6:$DA$6</c:f>
              <c:numCache>
                <c:formatCode>#,##0.00;"△"#,##0.00;"-"</c:formatCode>
                <c:ptCount val="5"/>
                <c:pt idx="0">
                  <c:v>99.79</c:v>
                </c:pt>
                <c:pt idx="1">
                  <c:v>99.83</c:v>
                </c:pt>
                <c:pt idx="2">
                  <c:v>99.8</c:v>
                </c:pt>
                <c:pt idx="3">
                  <c:v>99.81</c:v>
                </c:pt>
                <c:pt idx="4">
                  <c:v>99.81</c:v>
                </c:pt>
              </c:numCache>
            </c:numRef>
          </c:val>
          <c:extLst>
            <c:ext xmlns:c16="http://schemas.microsoft.com/office/drawing/2014/chart" uri="{C3380CC4-5D6E-409C-BE32-E72D297353CC}">
              <c16:uniqueId val="{00000000-DAE7-4CFE-8B0A-6ED9F2983891}"/>
            </c:ext>
          </c:extLst>
        </c:ser>
        <c:axId val="58892473"/>
        <c:axId val="602702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DAE7-4CFE-8B0A-6ED9F2983891}"/>
            </c:ext>
          </c:extLst>
        </c:ser>
        <c:marker val="1"/>
        <c:axId val="58892473"/>
        <c:axId val="60270212"/>
      </c:lineChart>
      <c:dateAx>
        <c:axId val="5889247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0270212"/>
        <c:crosses val="autoZero"/>
        <c:auto val="1"/>
        <c:lblOffset val="100"/>
        <c:baseTimeUnit val="years"/>
        <c:noMultiLvlLbl val="0"/>
      </c:dateAx>
      <c:valAx>
        <c:axId val="6027021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889247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46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データ!$X$6:$AB$6</c:f>
              <c:numCache>
                <c:formatCode>#,##0.00;"△"#,##0.00;"-"</c:formatCode>
                <c:ptCount val="5"/>
                <c:pt idx="0">
                  <c:v>110.25</c:v>
                </c:pt>
                <c:pt idx="1">
                  <c:v>109.67</c:v>
                </c:pt>
                <c:pt idx="2">
                  <c:v>110.55</c:v>
                </c:pt>
                <c:pt idx="3">
                  <c:v>108.66</c:v>
                </c:pt>
                <c:pt idx="4">
                  <c:v>107.47</c:v>
                </c:pt>
              </c:numCache>
            </c:numRef>
          </c:val>
          <c:extLst>
            <c:ext xmlns:c16="http://schemas.microsoft.com/office/drawing/2014/chart" uri="{C3380CC4-5D6E-409C-BE32-E72D297353CC}">
              <c16:uniqueId val="{00000000-948B-4A1A-B33F-88EA167748AE}"/>
            </c:ext>
          </c:extLst>
        </c:ser>
        <c:axId val="57434139"/>
        <c:axId val="4714520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948B-4A1A-B33F-88EA167748AE}"/>
            </c:ext>
          </c:extLst>
        </c:ser>
        <c:marker val="1"/>
        <c:axId val="57434139"/>
        <c:axId val="47145209"/>
      </c:lineChart>
      <c:dateAx>
        <c:axId val="5743413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145209"/>
        <c:crosses val="autoZero"/>
        <c:auto val="1"/>
        <c:lblOffset val="100"/>
        <c:baseTimeUnit val="years"/>
        <c:noMultiLvlLbl val="0"/>
      </c:dateAx>
      <c:valAx>
        <c:axId val="47145209"/>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5743413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データ!$DH$6:$DL$6</c:f>
              <c:numCache>
                <c:formatCode>#,##0.00;"△"#,##0.00;"-"</c:formatCode>
                <c:ptCount val="5"/>
                <c:pt idx="0">
                  <c:v>54.07</c:v>
                </c:pt>
                <c:pt idx="1">
                  <c:v>55.49</c:v>
                </c:pt>
                <c:pt idx="2">
                  <c:v>56.13</c:v>
                </c:pt>
                <c:pt idx="3">
                  <c:v>57.21</c:v>
                </c:pt>
                <c:pt idx="4">
                  <c:v>59.11</c:v>
                </c:pt>
              </c:numCache>
            </c:numRef>
          </c:val>
          <c:extLst>
            <c:ext xmlns:c16="http://schemas.microsoft.com/office/drawing/2014/chart" uri="{C3380CC4-5D6E-409C-BE32-E72D297353CC}">
              <c16:uniqueId val="{00000000-72E0-4356-B168-280C62FE55A8}"/>
            </c:ext>
          </c:extLst>
        </c:ser>
        <c:axId val="21653700"/>
        <c:axId val="606655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72E0-4356-B168-280C62FE55A8}"/>
            </c:ext>
          </c:extLst>
        </c:ser>
        <c:marker val="1"/>
        <c:axId val="21653700"/>
        <c:axId val="60665573"/>
      </c:lineChart>
      <c:dateAx>
        <c:axId val="2165370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0665573"/>
        <c:crosses val="autoZero"/>
        <c:auto val="1"/>
        <c:lblOffset val="100"/>
        <c:baseTimeUnit val="years"/>
        <c:noMultiLvlLbl val="0"/>
      </c:dateAx>
      <c:valAx>
        <c:axId val="606655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165370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データ!$DS$6:$DW$6</c:f>
              <c:numCache>
                <c:formatCode>#,##0.00;"△"#,##0.00;"-"</c:formatCode>
                <c:ptCount val="5"/>
                <c:pt idx="0">
                  <c:v>27.1</c:v>
                </c:pt>
                <c:pt idx="1">
                  <c:v>27.86</c:v>
                </c:pt>
                <c:pt idx="2">
                  <c:v>28.03</c:v>
                </c:pt>
                <c:pt idx="3">
                  <c:v>29.27</c:v>
                </c:pt>
                <c:pt idx="4">
                  <c:v>29.37</c:v>
                </c:pt>
              </c:numCache>
            </c:numRef>
          </c:val>
          <c:extLst>
            <c:ext xmlns:c16="http://schemas.microsoft.com/office/drawing/2014/chart" uri="{C3380CC4-5D6E-409C-BE32-E72D297353CC}">
              <c16:uniqueId val="{00000000-251B-44B4-9568-226181C48967}"/>
            </c:ext>
          </c:extLst>
        </c:ser>
        <c:axId val="9119245"/>
        <c:axId val="1496434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#,##0.00;"△"#,##0.00;"-"</c:formatCode>
                <c:ptCount val="5"/>
                <c:pt idx="0">
                  <c:v>18.05</c:v>
                </c:pt>
                <c:pt idx="1">
                  <c:v>19.44</c:v>
                </c:pt>
                <c:pt idx="2">
                  <c:v>22.46</c:v>
                </c:pt>
                <c:pt idx="3">
                  <c:v>25.84</c:v>
                </c:pt>
                <c:pt idx="4">
                  <c:v>27.61</c:v>
                </c:pt>
              </c:numCache>
            </c:numRef>
          </c:val>
          <c:smooth val="0"/>
          <c:extLst>
            <c:ext xmlns:c16="http://schemas.microsoft.com/office/drawing/2014/chart" uri="{C3380CC4-5D6E-409C-BE32-E72D297353CC}">
              <c16:uniqueId val="{00000001-251B-44B4-9568-226181C48967}"/>
            </c:ext>
          </c:extLst>
        </c:ser>
        <c:marker val="1"/>
        <c:axId val="9119245"/>
        <c:axId val="14964341"/>
      </c:lineChart>
      <c:dateAx>
        <c:axId val="911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4964341"/>
        <c:crosses val="autoZero"/>
        <c:auto val="1"/>
        <c:lblOffset val="100"/>
        <c:baseTimeUnit val="years"/>
        <c:noMultiLvlLbl val="0"/>
      </c:dateAx>
      <c:valAx>
        <c:axId val="14964341"/>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1192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DE-48A3-A596-EFA686E4C224}"/>
            </c:ext>
          </c:extLst>
        </c:ser>
        <c:axId val="461342"/>
        <c:axId val="415208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DDE-48A3-A596-EFA686E4C224}"/>
            </c:ext>
          </c:extLst>
        </c:ser>
        <c:marker val="1"/>
        <c:axId val="461342"/>
        <c:axId val="4152081"/>
      </c:lineChart>
      <c:dateAx>
        <c:axId val="46134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152081"/>
        <c:crosses val="autoZero"/>
        <c:auto val="1"/>
        <c:lblOffset val="100"/>
        <c:baseTimeUnit val="years"/>
        <c:noMultiLvlLbl val="0"/>
      </c:dateAx>
      <c:valAx>
        <c:axId val="4152081"/>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46134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データ!$AT$6:$AX$6</c:f>
              <c:numCache>
                <c:formatCode>#,##0.00;"△"#,##0.00;"-"</c:formatCode>
                <c:ptCount val="5"/>
                <c:pt idx="0">
                  <c:v>207.92</c:v>
                </c:pt>
                <c:pt idx="1">
                  <c:v>246.06</c:v>
                </c:pt>
                <c:pt idx="2">
                  <c:v>241.6</c:v>
                </c:pt>
                <c:pt idx="3">
                  <c:v>307.53</c:v>
                </c:pt>
                <c:pt idx="4">
                  <c:v>328.96</c:v>
                </c:pt>
              </c:numCache>
            </c:numRef>
          </c:val>
          <c:extLst>
            <c:ext xmlns:c16="http://schemas.microsoft.com/office/drawing/2014/chart" uri="{C3380CC4-5D6E-409C-BE32-E72D297353CC}">
              <c16:uniqueId val="{00000000-7E0A-48D5-852B-0D421E09D1AC}"/>
            </c:ext>
          </c:extLst>
        </c:ser>
        <c:axId val="37368736"/>
        <c:axId val="77430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#,##0.00;"△"#,##0.00;"-"</c:formatCode>
                <c:ptCount val="5"/>
                <c:pt idx="0">
                  <c:v>212.95</c:v>
                </c:pt>
                <c:pt idx="1">
                  <c:v>224.41</c:v>
                </c:pt>
                <c:pt idx="2">
                  <c:v>243.44</c:v>
                </c:pt>
                <c:pt idx="3">
                  <c:v>258.49</c:v>
                </c:pt>
                <c:pt idx="4">
                  <c:v>271.1</c:v>
                </c:pt>
              </c:numCache>
            </c:numRef>
          </c:val>
          <c:smooth val="0"/>
          <c:extLst>
            <c:ext xmlns:c16="http://schemas.microsoft.com/office/drawing/2014/chart" uri="{C3380CC4-5D6E-409C-BE32-E72D297353CC}">
              <c16:uniqueId val="{00000001-7E0A-48D5-852B-0D421E09D1AC}"/>
            </c:ext>
          </c:extLst>
        </c:ser>
        <c:marker val="1"/>
        <c:axId val="37368736"/>
        <c:axId val="774306"/>
      </c:lineChart>
      <c:dateAx>
        <c:axId val="3736873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774306"/>
        <c:crosses val="autoZero"/>
        <c:auto val="1"/>
        <c:lblOffset val="100"/>
        <c:baseTimeUnit val="years"/>
        <c:noMultiLvlLbl val="0"/>
      </c:dateAx>
      <c:valAx>
        <c:axId val="774306"/>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736873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データ!$BE$6:$BI$6</c:f>
              <c:numCache>
                <c:formatCode>#,##0.00;"△"#,##0.00;"-"</c:formatCode>
                <c:ptCount val="5"/>
                <c:pt idx="0">
                  <c:v>347.5</c:v>
                </c:pt>
                <c:pt idx="1">
                  <c:v>342.36</c:v>
                </c:pt>
                <c:pt idx="2">
                  <c:v>338.79</c:v>
                </c:pt>
                <c:pt idx="3">
                  <c:v>328.7</c:v>
                </c:pt>
                <c:pt idx="4">
                  <c:v>308.94</c:v>
                </c:pt>
              </c:numCache>
            </c:numRef>
          </c:val>
          <c:extLst>
            <c:ext xmlns:c16="http://schemas.microsoft.com/office/drawing/2014/chart" uri="{C3380CC4-5D6E-409C-BE32-E72D297353CC}">
              <c16:uniqueId val="{00000000-4F09-40BB-A225-CAA6215910CC}"/>
            </c:ext>
          </c:extLst>
        </c:ser>
        <c:axId val="6968762"/>
        <c:axId val="6271886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#,##0.00;"△"#,##0.00;"-"</c:formatCode>
                <c:ptCount val="5"/>
                <c:pt idx="0">
                  <c:v>333.48</c:v>
                </c:pt>
                <c:pt idx="1">
                  <c:v>320.31</c:v>
                </c:pt>
                <c:pt idx="2">
                  <c:v>303.26</c:v>
                </c:pt>
                <c:pt idx="3">
                  <c:v>290.31</c:v>
                </c:pt>
                <c:pt idx="4">
                  <c:v>272.96</c:v>
                </c:pt>
              </c:numCache>
            </c:numRef>
          </c:val>
          <c:smooth val="0"/>
          <c:extLst>
            <c:ext xmlns:c16="http://schemas.microsoft.com/office/drawing/2014/chart" uri="{C3380CC4-5D6E-409C-BE32-E72D297353CC}">
              <c16:uniqueId val="{00000001-4F09-40BB-A225-CAA6215910CC}"/>
            </c:ext>
          </c:extLst>
        </c:ser>
        <c:marker val="1"/>
        <c:axId val="6968762"/>
        <c:axId val="62718864"/>
      </c:lineChart>
      <c:dateAx>
        <c:axId val="696876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2718864"/>
        <c:crosses val="autoZero"/>
        <c:auto val="1"/>
        <c:lblOffset val="100"/>
        <c:baseTimeUnit val="years"/>
        <c:noMultiLvlLbl val="0"/>
      </c:dateAx>
      <c:valAx>
        <c:axId val="62718864"/>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696876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データ!$BP$6:$BT$6</c:f>
              <c:numCache>
                <c:formatCode>#,##0.00;"△"#,##0.00;"-"</c:formatCode>
                <c:ptCount val="5"/>
                <c:pt idx="0">
                  <c:v>109.38</c:v>
                </c:pt>
                <c:pt idx="1">
                  <c:v>108.92</c:v>
                </c:pt>
                <c:pt idx="2">
                  <c:v>109.96</c:v>
                </c:pt>
                <c:pt idx="3">
                  <c:v>107.99</c:v>
                </c:pt>
                <c:pt idx="4">
                  <c:v>106.83</c:v>
                </c:pt>
              </c:numCache>
            </c:numRef>
          </c:val>
          <c:extLst>
            <c:ext xmlns:c16="http://schemas.microsoft.com/office/drawing/2014/chart" uri="{C3380CC4-5D6E-409C-BE32-E72D297353CC}">
              <c16:uniqueId val="{00000000-A716-4564-8BA7-0BE7C01C9FC1}"/>
            </c:ext>
          </c:extLst>
        </c:ser>
        <c:axId val="27598869"/>
        <c:axId val="4706323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A716-4564-8BA7-0BE7C01C9FC1}"/>
            </c:ext>
          </c:extLst>
        </c:ser>
        <c:marker val="1"/>
        <c:axId val="27598869"/>
        <c:axId val="47063234"/>
      </c:lineChart>
      <c:dateAx>
        <c:axId val="2759886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063234"/>
        <c:crosses val="autoZero"/>
        <c:auto val="1"/>
        <c:lblOffset val="100"/>
        <c:baseTimeUnit val="years"/>
        <c:noMultiLvlLbl val="0"/>
      </c:dateAx>
      <c:valAx>
        <c:axId val="47063234"/>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759886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データ!$CA$6:$CE$6</c:f>
              <c:numCache>
                <c:formatCode>#,##0.00;"△"#,##0.00;"-"</c:formatCode>
                <c:ptCount val="5"/>
                <c:pt idx="0">
                  <c:v>56.49</c:v>
                </c:pt>
                <c:pt idx="1">
                  <c:v>56.72</c:v>
                </c:pt>
                <c:pt idx="2">
                  <c:v>56.19</c:v>
                </c:pt>
                <c:pt idx="3">
                  <c:v>57.21</c:v>
                </c:pt>
                <c:pt idx="4">
                  <c:v>57.83</c:v>
                </c:pt>
              </c:numCache>
            </c:numRef>
          </c:val>
          <c:extLst>
            <c:ext xmlns:c16="http://schemas.microsoft.com/office/drawing/2014/chart" uri="{C3380CC4-5D6E-409C-BE32-E72D297353CC}">
              <c16:uniqueId val="{00000000-D765-4E54-BBDB-5E80E8EA1487}"/>
            </c:ext>
          </c:extLst>
        </c:ser>
        <c:axId val="20915929"/>
        <c:axId val="540256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#,##0.00;"△"#,##0.00;"-"</c:formatCode>
                <c:ptCount val="5"/>
                <c:pt idx="0">
                  <c:v>75.3</c:v>
                </c:pt>
                <c:pt idx="1">
                  <c:v>74.02</c:v>
                </c:pt>
                <c:pt idx="2">
                  <c:v>73.03</c:v>
                </c:pt>
                <c:pt idx="3">
                  <c:v>73.86</c:v>
                </c:pt>
                <c:pt idx="4">
                  <c:v>73.85</c:v>
                </c:pt>
              </c:numCache>
            </c:numRef>
          </c:val>
          <c:smooth val="0"/>
          <c:extLst>
            <c:ext xmlns:c16="http://schemas.microsoft.com/office/drawing/2014/chart" uri="{C3380CC4-5D6E-409C-BE32-E72D297353CC}">
              <c16:uniqueId val="{00000001-D765-4E54-BBDB-5E80E8EA1487}"/>
            </c:ext>
          </c:extLst>
        </c:ser>
        <c:marker val="1"/>
        <c:axId val="20915929"/>
        <c:axId val="54025633"/>
      </c:lineChart>
      <c:dateAx>
        <c:axId val="2091592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5633"/>
        <c:crosses val="autoZero"/>
        <c:auto val="1"/>
        <c:lblOffset val="100"/>
        <c:baseTimeUnit val="years"/>
        <c:noMultiLvlLbl val="0"/>
      </c:dateAx>
      <c:valAx>
        <c:axId val="5402563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091592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r:id="rId4"/>
        </a:graphicData>
      </a:graphic>
    </xdr:graphicFrame>
    <xdr:clientData/>
  </xdr:twoCellAnchor>
  <xdr:twoCellAnchor>
    <xdr:from>
      <xdr:col>2</xdr:col>
      <xdr:colOff>0</xdr:colOff>
      <xdr:row>16</xdr:row>
      <xdr:rowOff>0</xdr:rowOff>
    </xdr:from>
    <xdr:to>
      <xdr:col>16</xdr:col>
      <xdr:colOff>0</xdr:colOff>
      <xdr:row>17</xdr:row>
      <xdr:rowOff>70924</xdr:rowOff>
    </xdr:to>
    <xdr:sp macro="">
      <xdr:nvSpPr>
        <xdr:cNvPr id="6" name="テキスト ボックス 5"/>
        <xdr:cNvSpPr txBox="1"/>
      </xdr:nvSpPr>
      <xdr:spPr>
        <a:xfrm>
          <a:off x="4857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①経常収支比率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xdr:nvSpPr>
        <xdr:cNvPr id="14" name="テキスト ボックス 13"/>
        <xdr:cNvSpPr txBox="1"/>
      </xdr:nvSpPr>
      <xdr:spPr>
        <a:xfrm>
          <a:off x="47720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②累積欠損金比率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xdr:nvSpPr>
        <xdr:cNvPr id="15" name="テキスト ボックス 14"/>
        <xdr:cNvSpPr txBox="1"/>
      </xdr:nvSpPr>
      <xdr:spPr>
        <a:xfrm>
          <a:off x="90582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③流動比率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xdr:nvSpPr>
        <xdr:cNvPr id="16" name="テキスト ボックス 15"/>
        <xdr:cNvSpPr txBox="1"/>
      </xdr:nvSpPr>
      <xdr:spPr>
        <a:xfrm>
          <a:off x="133445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④企業債残高対給水収益比率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xdr:nvSpPr>
        <xdr:cNvPr id="17" name="テキスト ボックス 16"/>
        <xdr:cNvSpPr txBox="1"/>
      </xdr:nvSpPr>
      <xdr:spPr>
        <a:xfrm>
          <a:off x="4857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⑤料金回収率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xdr:nvSpPr>
        <xdr:cNvPr id="18" name="テキスト ボックス 17"/>
        <xdr:cNvSpPr txBox="1"/>
      </xdr:nvSpPr>
      <xdr:spPr>
        <a:xfrm>
          <a:off x="47720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⑥給水原価</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円</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xdr:nvSpPr>
        <xdr:cNvPr id="19" name="テキスト ボックス 18"/>
        <xdr:cNvSpPr txBox="1"/>
      </xdr:nvSpPr>
      <xdr:spPr>
        <a:xfrm>
          <a:off x="90582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⑦施設利用率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xdr:nvSpPr>
        <xdr:cNvPr id="20" name="テキスト ボックス 19"/>
        <xdr:cNvSpPr txBox="1"/>
      </xdr:nvSpPr>
      <xdr:spPr>
        <a:xfrm>
          <a:off x="133445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⑧有収率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xdr:nvSpPr>
        <xdr:cNvPr id="21" name="テキスト ボックス 20"/>
        <xdr:cNvSpPr txBox="1"/>
      </xdr:nvSpPr>
      <xdr:spPr>
        <a:xfrm>
          <a:off x="48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①有形固定資産減価償却率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xdr:nvSpPr>
        <xdr:cNvPr id="22" name="テキスト ボックス 21"/>
        <xdr:cNvSpPr txBox="1"/>
      </xdr:nvSpPr>
      <xdr:spPr>
        <a:xfrm>
          <a:off x="6200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②管路経年化率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xdr:nvSpPr>
        <xdr:cNvPr id="23" name="テキスト ボックス 22"/>
        <xdr:cNvSpPr txBox="1"/>
      </xdr:nvSpPr>
      <xdr:spPr>
        <a:xfrm>
          <a:off x="1191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③管路更新率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025D0D6-9235-4F2B-8033-068C2FCED678}" type="TxLink">
            <a:rPr altLang="en-US" lang="en-US" sz="900" u="none" b="0" i="0">
              <a:solidFill>
                <a:srgbClr val="000000"/>
              </a:solidFill>
              <a:latin typeface="ＭＳ ゴシック" panose="020B0609070205080204" pitchFamily="49" charset="-128"/>
              <a:ea typeface="ＭＳ ゴシック" panose="020B0609070205080204" pitchFamily="49" charset="-128"/>
            </a:rPr>
            <a:t>【112.91】</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D517AF3-395E-4E93-B06E-A25F276C7855}" type="TxLink">
            <a:rPr altLang="en-US" lang="en-US" sz="900" u="none" b="0" i="0">
              <a:solidFill>
                <a:srgbClr val="000000"/>
              </a:solidFill>
              <a:latin typeface="ＭＳ ゴシック" panose="020B0609070205080204" pitchFamily="49" charset="-128"/>
              <a:ea typeface="ＭＳ ゴシック" panose="020B0609070205080204" pitchFamily="49" charset="-128"/>
            </a:rPr>
            <a:t>【9.92】</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3DD2AC3-36B5-4B82-9D79-AACB049FF6F5}" type="TxLink">
            <a:rPr altLang="en-US" lang="en-US" sz="900" u="none" b="0" i="0">
              <a:solidFill>
                <a:srgbClr val="000000"/>
              </a:solidFill>
              <a:latin typeface="ＭＳ ゴシック" panose="020B0609070205080204" pitchFamily="49" charset="-128"/>
              <a:ea typeface="ＭＳ ゴシック" panose="020B0609070205080204" pitchFamily="49" charset="-128"/>
            </a:rPr>
            <a:t>【271.10】</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9C01125-AA0E-4FFB-8BFC-C8CA94D9574E}" type="TxLink">
            <a:rPr altLang="en-US" lang="en-US" sz="900" u="none" b="0" i="0">
              <a:solidFill>
                <a:srgbClr val="000000"/>
              </a:solidFill>
              <a:latin typeface="ＭＳ ゴシック" panose="020B0609070205080204" pitchFamily="49" charset="-128"/>
              <a:ea typeface="ＭＳ ゴシック" panose="020B0609070205080204" pitchFamily="49" charset="-128"/>
            </a:rPr>
            <a:t>【272.96】</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5EDFC1F-3E15-4ED2-8B1C-5E4DBC39D19D}" type="TxLink">
            <a:rPr altLang="en-US" lang="en-US" sz="900" u="none" b="0" i="0">
              <a:solidFill>
                <a:srgbClr val="000000"/>
              </a:solidFill>
              <a:latin typeface="ＭＳ ゴシック" panose="020B0609070205080204" pitchFamily="49" charset="-128"/>
              <a:ea typeface="ＭＳ ゴシック" panose="020B0609070205080204" pitchFamily="49" charset="-128"/>
            </a:rPr>
            <a:t>【100.00】</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A8A7490-6BB2-4C9D-B2E1-BF812586FE4B}" type="TxLink">
            <a:rPr altLang="en-US" lang="en-US" sz="900" u="none" b="0" i="0">
              <a:solidFill>
                <a:srgbClr val="000000"/>
              </a:solidFill>
              <a:latin typeface="ＭＳ ゴシック" panose="020B0609070205080204" pitchFamily="49" charset="-128"/>
              <a:ea typeface="ＭＳ ゴシック" panose="020B0609070205080204" pitchFamily="49" charset="-128"/>
            </a:rPr>
            <a:t>【61.69】</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64542C1-9BD9-4627-8C21-03395FC0518D}" type="TxLink">
            <a:rPr altLang="en-US" lang="en-US" sz="900" u="none" b="0" i="0">
              <a:solidFill>
                <a:srgbClr val="000000"/>
              </a:solidFill>
              <a:latin typeface="ＭＳ ゴシック" panose="020B0609070205080204" pitchFamily="49" charset="-128"/>
              <a:ea typeface="ＭＳ ゴシック" panose="020B0609070205080204" pitchFamily="49" charset="-128"/>
            </a:rPr>
            <a:t>【73.85】</a:t>
          </a:fld>
          <a:endParaRPr altLang="en-US" lang="ja-JP"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8A3E41B-878B-4AAC-BD9A-53171EAD70A5}" type="TxLink">
            <a:rPr altLang="en-US" lang="en-US" sz="900" u="none" b="0" i="0">
              <a:solidFill>
                <a:srgbClr val="000000"/>
              </a:solidFill>
              <a:latin typeface="ＭＳ ゴシック" panose="020B0609070205080204" pitchFamily="49" charset="-128"/>
              <a:ea typeface="ＭＳ ゴシック" panose="020B0609070205080204" pitchFamily="49" charset="-128"/>
            </a:rPr>
            <a:t>【112.84】</a:t>
          </a:fld>
          <a:endParaRPr altLang="en-US" lang="ja-JP"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342E856-B81B-459C-8A92-0C31998995A5}" type="TxLink">
            <a:rPr altLang="en-US" lang="en-US" sz="900" u="none" b="0" i="0">
              <a:solidFill>
                <a:srgbClr val="000000"/>
              </a:solidFill>
              <a:latin typeface="ＭＳ ゴシック" panose="020B0609070205080204" pitchFamily="49" charset="-128"/>
              <a:ea typeface="ＭＳ ゴシック" panose="020B0609070205080204" pitchFamily="49" charset="-128"/>
            </a:rPr>
            <a:t>【56.48】</a:t>
          </a:fld>
          <a:endParaRPr altLang="en-US" lang="ja-JP"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A257C89-CDDB-49C9-8BB3-76187A368AD0}" type="TxLink">
            <a:rPr altLang="en-US" lang="en-US" sz="900" u="none" b="0" i="0">
              <a:solidFill>
                <a:srgbClr val="000000"/>
              </a:solidFill>
              <a:latin typeface="ＭＳ ゴシック" panose="020B0609070205080204" pitchFamily="49" charset="-128"/>
              <a:ea typeface="ＭＳ ゴシック" panose="020B0609070205080204" pitchFamily="49" charset="-128"/>
            </a:rPr>
            <a:t>【27.61】</a:t>
          </a:fld>
          <a:endParaRPr altLang="en-US" lang="ja-JP"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F61BA37-FEFC-47F5-BD57-418AB5B3E576}" type="TxLink">
            <a:rPr altLang="en-US" lang="en-US" sz="900" u="none" b="0" i="0">
              <a:solidFill>
                <a:srgbClr val="000000"/>
              </a:solidFill>
              <a:latin typeface="ＭＳ ゴシック" panose="020B0609070205080204" pitchFamily="49" charset="-128"/>
              <a:ea typeface="ＭＳ ゴシック" panose="020B0609070205080204" pitchFamily="49" charset="-128"/>
            </a:rPr>
            <a:t>【0.20】</a:t>
          </a:fld>
          <a:endParaRPr altLang="en-US" lang="ja-JP"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topLeftCell="V13">
      <selection pane="topLeft" activeCell="CE32" sqref="CE32"/>
    </sheetView>
  </sheetViews>
  <sheetFormatPr defaultColWidth="2.66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埼玉県</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7"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7" ht="18.75" customHeight="1">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f>データ!$R$6</f>
        <v>7390054</v>
      </c>
      <c r="AM8" s="74"/>
      <c r="AN8" s="74"/>
      <c r="AO8" s="74"/>
      <c r="AP8" s="74"/>
      <c r="AQ8" s="74"/>
      <c r="AR8" s="74"/>
      <c r="AS8" s="74"/>
      <c r="AT8" s="70">
        <f>データ!$S$6</f>
        <v>3797.75</v>
      </c>
      <c r="AU8" s="71"/>
      <c r="AV8" s="71"/>
      <c r="AW8" s="71"/>
      <c r="AX8" s="71"/>
      <c r="AY8" s="71"/>
      <c r="AZ8" s="71"/>
      <c r="BA8" s="71"/>
      <c r="BB8" s="73">
        <f>データ!$T$6</f>
        <v>1945.90</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7"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7" ht="18.75" customHeight="1">
      <c r="A10" s="2"/>
      <c r="B10" s="70" t="str">
        <f>データ!$N$6</f>
        <v>-</v>
      </c>
      <c r="C10" s="71"/>
      <c r="D10" s="71"/>
      <c r="E10" s="71"/>
      <c r="F10" s="71"/>
      <c r="G10" s="71"/>
      <c r="H10" s="71"/>
      <c r="I10" s="70">
        <f>データ!$O$6</f>
        <v>69.39</v>
      </c>
      <c r="J10" s="71"/>
      <c r="K10" s="71"/>
      <c r="L10" s="71"/>
      <c r="M10" s="71"/>
      <c r="N10" s="71"/>
      <c r="O10" s="72"/>
      <c r="P10" s="73">
        <f>データ!$P$6</f>
        <v>99.77</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7280690</v>
      </c>
      <c r="AM10" s="74"/>
      <c r="AN10" s="74"/>
      <c r="AO10" s="74"/>
      <c r="AP10" s="74"/>
      <c r="AQ10" s="74"/>
      <c r="AR10" s="74"/>
      <c r="AS10" s="74"/>
      <c r="AT10" s="70">
        <f>データ!$V$6</f>
        <v>2784.77</v>
      </c>
      <c r="AU10" s="71"/>
      <c r="AV10" s="71"/>
      <c r="AW10" s="71"/>
      <c r="AX10" s="71"/>
      <c r="AY10" s="71"/>
      <c r="AZ10" s="71"/>
      <c r="BA10" s="71"/>
      <c r="BB10" s="73">
        <f>データ!$W$6</f>
        <v>2614.4699999999998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3:3" ht="13.2">
      <c r="C83" s="26"/>
    </row>
    <row r="84" spans="2:15" ht="13.2"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2:15" ht="13.2" hidden="1">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1lKMvZTxfOqG/4wOBmvG62rady7RyX0pqiJHeJp8+3Air+lVBC2+CakDf0Bl6c0fDkduR5RIW6cNtO9Ioi21MA==" saltValue="HqtaNIxFnLWwCAIZFUaK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rintOptions horizontalCentered="1" verticalCentered="1"/>
  <pageMargins left="0.196850393700787" right="0.196850393700787" top="0.196850393700787" bottom="0.196850393700787" header="0.196850393700787" footer="0.196850393700787"/>
  <pageSetup orientation="landscape" paperSize="8" scale="74"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topLeftCell="A1"/>
  </sheetViews>
  <sheetFormatPr defaultRowHeight="13.5"/>
  <cols>
    <col min="2" max="144" width="11.875" customWidth="1"/>
  </cols>
  <sheetData>
    <row r="1" spans="1:144" ht="13.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ht="13.2">
      <c r="A2" s="29" t="s">
        <v>42</v>
      </c>
      <c r="B2" s="29">
        <f>COLUMN()-1</f>
        <v>1</v>
      </c>
      <c r="C2" s="29">
        <f t="shared" si="0" ref="C2:BR2">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1" ref="BS2:ED2">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2" ref="EE2:EN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ht="13.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ht="13.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ht="13.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ht="13.2">
      <c r="A6" s="29" t="s">
        <v>92</v>
      </c>
      <c r="B6" s="34">
        <f>B7</f>
        <v>2019</v>
      </c>
      <c r="C6" s="34">
        <f t="shared" si="3" ref="C6:W6">C7</f>
        <v>110001</v>
      </c>
      <c r="D6" s="34">
        <f t="shared" si="3"/>
        <v>46</v>
      </c>
      <c r="E6" s="34">
        <f t="shared" si="3"/>
        <v>1</v>
      </c>
      <c r="F6" s="34">
        <f t="shared" si="3"/>
        <v>0</v>
      </c>
      <c r="G6" s="34">
        <f t="shared" si="3"/>
        <v>2</v>
      </c>
      <c r="H6" s="34" t="str">
        <f t="shared" si="3"/>
        <v>埼玉県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69.39</v>
      </c>
      <c r="P6" s="35">
        <f t="shared" si="3"/>
        <v>99.77</v>
      </c>
      <c r="Q6" s="35">
        <f t="shared" si="3"/>
        <v>0</v>
      </c>
      <c r="R6" s="35">
        <f t="shared" si="3"/>
        <v>7390054</v>
      </c>
      <c r="S6" s="35">
        <f t="shared" si="3"/>
        <v>3797.75</v>
      </c>
      <c r="T6" s="35">
        <f t="shared" si="3"/>
        <v>1945.90</v>
      </c>
      <c r="U6" s="35">
        <f t="shared" si="3"/>
        <v>7280690</v>
      </c>
      <c r="V6" s="35">
        <f t="shared" si="3"/>
        <v>2784.77</v>
      </c>
      <c r="W6" s="35">
        <f t="shared" si="3"/>
        <v>2614.4699999999998</v>
      </c>
      <c r="X6" s="36">
        <f>IF(X7="",NA(),X7)</f>
        <v>110.25</v>
      </c>
      <c r="Y6" s="36">
        <f t="shared" si="4" ref="Y6:AG6">IF(Y7="",NA(),Y7)</f>
        <v>109.67</v>
      </c>
      <c r="Z6" s="36">
        <f t="shared" si="4"/>
        <v>110.55</v>
      </c>
      <c r="AA6" s="36">
        <f t="shared" si="4"/>
        <v>108.66</v>
      </c>
      <c r="AB6" s="36">
        <f t="shared" si="4"/>
        <v>107.47</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si="5" ref="AJ6:AR6">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207.92</v>
      </c>
      <c r="AU6" s="36">
        <f t="shared" si="6" ref="AU6:BC6">IF(AU7="",NA(),AU7)</f>
        <v>246.06</v>
      </c>
      <c r="AV6" s="36">
        <f t="shared" si="6"/>
        <v>241.60</v>
      </c>
      <c r="AW6" s="36">
        <f t="shared" si="6"/>
        <v>307.52999999999997</v>
      </c>
      <c r="AX6" s="36">
        <f t="shared" si="6"/>
        <v>328.96</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347.50</v>
      </c>
      <c r="BF6" s="36">
        <f t="shared" si="7" ref="BF6:BN6">IF(BF7="",NA(),BF7)</f>
        <v>342.36</v>
      </c>
      <c r="BG6" s="36">
        <f t="shared" si="7"/>
        <v>338.79</v>
      </c>
      <c r="BH6" s="36">
        <f t="shared" si="7"/>
        <v>328.70</v>
      </c>
      <c r="BI6" s="36">
        <f t="shared" si="7"/>
        <v>308.94</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109.38</v>
      </c>
      <c r="BQ6" s="36">
        <f t="shared" si="8" ref="BQ6:BY6">IF(BQ7="",NA(),BQ7)</f>
        <v>108.92</v>
      </c>
      <c r="BR6" s="36">
        <f t="shared" si="8"/>
        <v>109.96</v>
      </c>
      <c r="BS6" s="36">
        <f t="shared" si="8"/>
        <v>107.99</v>
      </c>
      <c r="BT6" s="36">
        <f t="shared" si="8"/>
        <v>106.83</v>
      </c>
      <c r="BU6" s="36">
        <f t="shared" si="8"/>
        <v>112.81</v>
      </c>
      <c r="BV6" s="36">
        <f t="shared" si="8"/>
        <v>113.88</v>
      </c>
      <c r="BW6" s="36">
        <f t="shared" si="8"/>
        <v>114.14</v>
      </c>
      <c r="BX6" s="36">
        <f t="shared" si="8"/>
        <v>112.83</v>
      </c>
      <c r="BY6" s="36">
        <f t="shared" si="8"/>
        <v>112.84</v>
      </c>
      <c r="BZ6" s="35" t="str">
        <f>IF(BZ7="","",IF(BZ7="-","【-】","【"&amp;SUBSTITUTE(TEXT(BZ7,"#,##0.00"),"-","△")&amp;"】"))</f>
        <v>【112.84】</v>
      </c>
      <c r="CA6" s="36">
        <f>IF(CA7="",NA(),CA7)</f>
        <v>56.49</v>
      </c>
      <c r="CB6" s="36">
        <f t="shared" si="9" ref="CB6:CJ6">IF(CB7="",NA(),CB7)</f>
        <v>56.72</v>
      </c>
      <c r="CC6" s="36">
        <f t="shared" si="9"/>
        <v>56.19</v>
      </c>
      <c r="CD6" s="36">
        <f t="shared" si="9"/>
        <v>57.21</v>
      </c>
      <c r="CE6" s="36">
        <f t="shared" si="9"/>
        <v>57.83</v>
      </c>
      <c r="CF6" s="36">
        <f t="shared" si="9"/>
        <v>75.30</v>
      </c>
      <c r="CG6" s="36">
        <f t="shared" si="9"/>
        <v>74.02</v>
      </c>
      <c r="CH6" s="36">
        <f t="shared" si="9"/>
        <v>73.03</v>
      </c>
      <c r="CI6" s="36">
        <f t="shared" si="9"/>
        <v>73.86</v>
      </c>
      <c r="CJ6" s="36">
        <f t="shared" si="9"/>
        <v>73.849999999999994</v>
      </c>
      <c r="CK6" s="35" t="str">
        <f>IF(CK7="","",IF(CK7="-","【-】","【"&amp;SUBSTITUTE(TEXT(CK7,"#,##0.00"),"-","△")&amp;"】"))</f>
        <v>【73.85】</v>
      </c>
      <c r="CL6" s="36">
        <f>IF(CL7="",NA(),CL7)</f>
        <v>65.27</v>
      </c>
      <c r="CM6" s="36">
        <f t="shared" si="10" ref="CM6:CU6">IF(CM7="",NA(),CM7)</f>
        <v>64.91</v>
      </c>
      <c r="CN6" s="36">
        <f t="shared" si="10"/>
        <v>64.88</v>
      </c>
      <c r="CO6" s="36">
        <f t="shared" si="10"/>
        <v>65.16</v>
      </c>
      <c r="CP6" s="36">
        <f t="shared" si="10"/>
        <v>65.510000000000005</v>
      </c>
      <c r="CQ6" s="36">
        <f t="shared" si="10"/>
        <v>61.82</v>
      </c>
      <c r="CR6" s="36">
        <f t="shared" si="10"/>
        <v>61.66</v>
      </c>
      <c r="CS6" s="36">
        <f t="shared" si="10"/>
        <v>62.19</v>
      </c>
      <c r="CT6" s="36">
        <f t="shared" si="10"/>
        <v>61.77</v>
      </c>
      <c r="CU6" s="36">
        <f t="shared" si="10"/>
        <v>61.69</v>
      </c>
      <c r="CV6" s="35" t="str">
        <f>IF(CV7="","",IF(CV7="-","【-】","【"&amp;SUBSTITUTE(TEXT(CV7,"#,##0.00"),"-","△")&amp;"】"))</f>
        <v>【61.69】</v>
      </c>
      <c r="CW6" s="36">
        <f>IF(CW7="",NA(),CW7)</f>
        <v>99.79</v>
      </c>
      <c r="CX6" s="36">
        <f t="shared" si="11" ref="CX6:DF6">IF(CX7="",NA(),CX7)</f>
        <v>99.83</v>
      </c>
      <c r="CY6" s="36">
        <f t="shared" si="11"/>
        <v>99.80</v>
      </c>
      <c r="CZ6" s="36">
        <f t="shared" si="11"/>
        <v>99.81</v>
      </c>
      <c r="DA6" s="36">
        <f t="shared" si="11"/>
        <v>99.81</v>
      </c>
      <c r="DB6" s="36">
        <f t="shared" si="11"/>
        <v>100.03</v>
      </c>
      <c r="DC6" s="36">
        <f t="shared" si="11"/>
        <v>100.05</v>
      </c>
      <c r="DD6" s="36">
        <f t="shared" si="11"/>
        <v>100.05</v>
      </c>
      <c r="DE6" s="36">
        <f t="shared" si="11"/>
        <v>100.08</v>
      </c>
      <c r="DF6" s="36">
        <f t="shared" si="11"/>
        <v>100</v>
      </c>
      <c r="DG6" s="35" t="str">
        <f>IF(DG7="","",IF(DG7="-","【-】","【"&amp;SUBSTITUTE(TEXT(DG7,"#,##0.00"),"-","△")&amp;"】"))</f>
        <v>【100.00】</v>
      </c>
      <c r="DH6" s="36">
        <f>IF(DH7="",NA(),DH7)</f>
        <v>54.07</v>
      </c>
      <c r="DI6" s="36">
        <f t="shared" si="12" ref="DI6:DQ6">IF(DI7="",NA(),DI7)</f>
        <v>55.49</v>
      </c>
      <c r="DJ6" s="36">
        <f t="shared" si="12"/>
        <v>56.13</v>
      </c>
      <c r="DK6" s="36">
        <f t="shared" si="12"/>
        <v>57.21</v>
      </c>
      <c r="DL6" s="36">
        <f t="shared" si="12"/>
        <v>59.11</v>
      </c>
      <c r="DM6" s="36">
        <f t="shared" si="12"/>
        <v>52.40</v>
      </c>
      <c r="DN6" s="36">
        <f t="shared" si="12"/>
        <v>53.56</v>
      </c>
      <c r="DO6" s="36">
        <f t="shared" si="12"/>
        <v>54.73</v>
      </c>
      <c r="DP6" s="36">
        <f t="shared" si="12"/>
        <v>55.77</v>
      </c>
      <c r="DQ6" s="36">
        <f t="shared" si="12"/>
        <v>56.48</v>
      </c>
      <c r="DR6" s="35" t="str">
        <f>IF(DR7="","",IF(DR7="-","【-】","【"&amp;SUBSTITUTE(TEXT(DR7,"#,##0.00"),"-","△")&amp;"】"))</f>
        <v>【56.48】</v>
      </c>
      <c r="DS6" s="36">
        <f>IF(DS7="",NA(),DS7)</f>
        <v>27.10</v>
      </c>
      <c r="DT6" s="36">
        <f t="shared" si="13" ref="DT6:EB6">IF(DT7="",NA(),DT7)</f>
        <v>27.86</v>
      </c>
      <c r="DU6" s="36">
        <f t="shared" si="13"/>
        <v>28.03</v>
      </c>
      <c r="DV6" s="36">
        <f t="shared" si="13"/>
        <v>29.27</v>
      </c>
      <c r="DW6" s="36">
        <f t="shared" si="13"/>
        <v>29.37</v>
      </c>
      <c r="DX6" s="36">
        <f t="shared" si="13"/>
        <v>18.05</v>
      </c>
      <c r="DY6" s="36">
        <f t="shared" si="13"/>
        <v>19.44</v>
      </c>
      <c r="DZ6" s="36">
        <f t="shared" si="13"/>
        <v>22.46</v>
      </c>
      <c r="EA6" s="36">
        <f t="shared" si="13"/>
        <v>25.84</v>
      </c>
      <c r="EB6" s="36">
        <f t="shared" si="13"/>
        <v>27.61</v>
      </c>
      <c r="EC6" s="35" t="str">
        <f>IF(EC7="","",IF(EC7="-","【-】","【"&amp;SUBSTITUTE(TEXT(EC7,"#,##0.00"),"-","△")&amp;"】"))</f>
        <v>【27.61】</v>
      </c>
      <c r="ED6" s="36">
        <f>IF(ED7="",NA(),ED7)</f>
        <v>0.33</v>
      </c>
      <c r="EE6" s="36">
        <f t="shared" si="14" ref="EE6:EM6">IF(EE7="",NA(),EE7)</f>
        <v>0.24</v>
      </c>
      <c r="EF6" s="36">
        <f t="shared" si="14"/>
        <v>0.23</v>
      </c>
      <c r="EG6" s="36">
        <f t="shared" si="14"/>
        <v>0.01</v>
      </c>
      <c r="EH6" s="35">
        <f t="shared" si="14"/>
        <v>0</v>
      </c>
      <c r="EI6" s="36">
        <f t="shared" si="14"/>
        <v>0.26</v>
      </c>
      <c r="EJ6" s="36">
        <f t="shared" si="14"/>
        <v>0.24</v>
      </c>
      <c r="EK6" s="36">
        <f t="shared" si="14"/>
        <v>0.27</v>
      </c>
      <c r="EL6" s="36">
        <f t="shared" si="14"/>
        <v>0.24</v>
      </c>
      <c r="EM6" s="36">
        <f t="shared" si="14"/>
        <v>0.20</v>
      </c>
      <c r="EN6" s="35" t="str">
        <f>IF(EN7="","",IF(EN7="-","【-】","【"&amp;SUBSTITUTE(TEXT(EN7,"#,##0.00"),"-","△")&amp;"】"))</f>
        <v>【0.20】</v>
      </c>
    </row>
    <row r="7" spans="1:144" s="37" customFormat="1" ht="13.2">
      <c r="A7" s="29"/>
      <c r="B7" s="38">
        <v>2019</v>
      </c>
      <c r="C7" s="38">
        <v>110001</v>
      </c>
      <c r="D7" s="38">
        <v>46</v>
      </c>
      <c r="E7" s="38">
        <v>1</v>
      </c>
      <c r="F7" s="38">
        <v>0</v>
      </c>
      <c r="G7" s="38">
        <v>2</v>
      </c>
      <c r="H7" s="38" t="s">
        <v>93</v>
      </c>
      <c r="I7" s="38" t="s">
        <v>94</v>
      </c>
      <c r="J7" s="38" t="s">
        <v>95</v>
      </c>
      <c r="K7" s="38" t="s">
        <v>96</v>
      </c>
      <c r="L7" s="38" t="s">
        <v>97</v>
      </c>
      <c r="M7" s="38" t="s">
        <v>98</v>
      </c>
      <c r="N7" s="39" t="s">
        <v>99</v>
      </c>
      <c r="O7" s="39">
        <v>69.39</v>
      </c>
      <c r="P7" s="39">
        <v>99.77</v>
      </c>
      <c r="Q7" s="39">
        <v>0</v>
      </c>
      <c r="R7" s="39">
        <v>7390054</v>
      </c>
      <c r="S7" s="39">
        <v>3797.75</v>
      </c>
      <c r="T7" s="39">
        <v>1945.90</v>
      </c>
      <c r="U7" s="39">
        <v>7280690</v>
      </c>
      <c r="V7" s="39">
        <v>2784.77</v>
      </c>
      <c r="W7" s="39">
        <v>2614.4699999999998</v>
      </c>
      <c r="X7" s="39">
        <v>110.25</v>
      </c>
      <c r="Y7" s="39">
        <v>109.67</v>
      </c>
      <c r="Z7" s="39">
        <v>110.55</v>
      </c>
      <c r="AA7" s="39">
        <v>108.66</v>
      </c>
      <c r="AB7" s="39">
        <v>107.47</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207.92</v>
      </c>
      <c r="AU7" s="39">
        <v>246.06</v>
      </c>
      <c r="AV7" s="39">
        <v>241.60</v>
      </c>
      <c r="AW7" s="39">
        <v>307.52999999999997</v>
      </c>
      <c r="AX7" s="39">
        <v>328.96</v>
      </c>
      <c r="AY7" s="39">
        <v>212.95</v>
      </c>
      <c r="AZ7" s="39">
        <v>224.41</v>
      </c>
      <c r="BA7" s="39">
        <v>243.44</v>
      </c>
      <c r="BB7" s="39">
        <v>258.49</v>
      </c>
      <c r="BC7" s="39">
        <v>271.10000000000002</v>
      </c>
      <c r="BD7" s="39">
        <v>271.10000000000002</v>
      </c>
      <c r="BE7" s="39">
        <v>347.50</v>
      </c>
      <c r="BF7" s="39">
        <v>342.36</v>
      </c>
      <c r="BG7" s="39">
        <v>338.79</v>
      </c>
      <c r="BH7" s="39">
        <v>328.70</v>
      </c>
      <c r="BI7" s="39">
        <v>308.94</v>
      </c>
      <c r="BJ7" s="39">
        <v>333.48</v>
      </c>
      <c r="BK7" s="39">
        <v>320.31</v>
      </c>
      <c r="BL7" s="39">
        <v>303.26</v>
      </c>
      <c r="BM7" s="39">
        <v>290.31</v>
      </c>
      <c r="BN7" s="39">
        <v>272.95999999999998</v>
      </c>
      <c r="BO7" s="39">
        <v>272.95999999999998</v>
      </c>
      <c r="BP7" s="39">
        <v>109.38</v>
      </c>
      <c r="BQ7" s="39">
        <v>108.92</v>
      </c>
      <c r="BR7" s="39">
        <v>109.96</v>
      </c>
      <c r="BS7" s="39">
        <v>107.99</v>
      </c>
      <c r="BT7" s="39">
        <v>106.83</v>
      </c>
      <c r="BU7" s="39">
        <v>112.81</v>
      </c>
      <c r="BV7" s="39">
        <v>113.88</v>
      </c>
      <c r="BW7" s="39">
        <v>114.14</v>
      </c>
      <c r="BX7" s="39">
        <v>112.83</v>
      </c>
      <c r="BY7" s="39">
        <v>112.84</v>
      </c>
      <c r="BZ7" s="39">
        <v>112.84</v>
      </c>
      <c r="CA7" s="39">
        <v>56.49</v>
      </c>
      <c r="CB7" s="39">
        <v>56.72</v>
      </c>
      <c r="CC7" s="39">
        <v>56.19</v>
      </c>
      <c r="CD7" s="39">
        <v>57.21</v>
      </c>
      <c r="CE7" s="39">
        <v>57.83</v>
      </c>
      <c r="CF7" s="39">
        <v>75.30</v>
      </c>
      <c r="CG7" s="39">
        <v>74.02</v>
      </c>
      <c r="CH7" s="39">
        <v>73.03</v>
      </c>
      <c r="CI7" s="39">
        <v>73.86</v>
      </c>
      <c r="CJ7" s="39">
        <v>73.849999999999994</v>
      </c>
      <c r="CK7" s="39">
        <v>73.849999999999994</v>
      </c>
      <c r="CL7" s="39">
        <v>65.27</v>
      </c>
      <c r="CM7" s="39">
        <v>64.91</v>
      </c>
      <c r="CN7" s="39">
        <v>64.88</v>
      </c>
      <c r="CO7" s="39">
        <v>65.16</v>
      </c>
      <c r="CP7" s="39">
        <v>65.510000000000005</v>
      </c>
      <c r="CQ7" s="39">
        <v>61.82</v>
      </c>
      <c r="CR7" s="39">
        <v>61.66</v>
      </c>
      <c r="CS7" s="39">
        <v>62.19</v>
      </c>
      <c r="CT7" s="39">
        <v>61.77</v>
      </c>
      <c r="CU7" s="39">
        <v>61.69</v>
      </c>
      <c r="CV7" s="39">
        <v>61.69</v>
      </c>
      <c r="CW7" s="39">
        <v>99.79</v>
      </c>
      <c r="CX7" s="39">
        <v>99.83</v>
      </c>
      <c r="CY7" s="39">
        <v>99.80</v>
      </c>
      <c r="CZ7" s="39">
        <v>99.81</v>
      </c>
      <c r="DA7" s="39">
        <v>99.81</v>
      </c>
      <c r="DB7" s="39">
        <v>100.03</v>
      </c>
      <c r="DC7" s="39">
        <v>100.05</v>
      </c>
      <c r="DD7" s="39">
        <v>100.05</v>
      </c>
      <c r="DE7" s="39">
        <v>100.08</v>
      </c>
      <c r="DF7" s="39">
        <v>100</v>
      </c>
      <c r="DG7" s="39">
        <v>100</v>
      </c>
      <c r="DH7" s="39">
        <v>54.07</v>
      </c>
      <c r="DI7" s="39">
        <v>55.49</v>
      </c>
      <c r="DJ7" s="39">
        <v>56.13</v>
      </c>
      <c r="DK7" s="39">
        <v>57.21</v>
      </c>
      <c r="DL7" s="39">
        <v>59.11</v>
      </c>
      <c r="DM7" s="39">
        <v>52.40</v>
      </c>
      <c r="DN7" s="39">
        <v>53.56</v>
      </c>
      <c r="DO7" s="39">
        <v>54.73</v>
      </c>
      <c r="DP7" s="39">
        <v>55.77</v>
      </c>
      <c r="DQ7" s="39">
        <v>56.48</v>
      </c>
      <c r="DR7" s="39">
        <v>56.48</v>
      </c>
      <c r="DS7" s="39">
        <v>27.10</v>
      </c>
      <c r="DT7" s="39">
        <v>27.86</v>
      </c>
      <c r="DU7" s="39">
        <v>28.03</v>
      </c>
      <c r="DV7" s="39">
        <v>29.27</v>
      </c>
      <c r="DW7" s="39">
        <v>29.37</v>
      </c>
      <c r="DX7" s="39">
        <v>18.05</v>
      </c>
      <c r="DY7" s="39">
        <v>19.44</v>
      </c>
      <c r="DZ7" s="39">
        <v>22.46</v>
      </c>
      <c r="EA7" s="39">
        <v>25.84</v>
      </c>
      <c r="EB7" s="39">
        <v>27.61</v>
      </c>
      <c r="EC7" s="39">
        <v>27.61</v>
      </c>
      <c r="ED7" s="39">
        <v>0.33</v>
      </c>
      <c r="EE7" s="39">
        <v>0.24</v>
      </c>
      <c r="EF7" s="39">
        <v>0.23</v>
      </c>
      <c r="EG7" s="39">
        <v>0.01</v>
      </c>
      <c r="EH7" s="39">
        <v>0</v>
      </c>
      <c r="EI7" s="39">
        <v>0.26</v>
      </c>
      <c r="EJ7" s="39">
        <v>0.24</v>
      </c>
      <c r="EK7" s="39">
        <v>0.27</v>
      </c>
      <c r="EL7" s="39">
        <v>0.24</v>
      </c>
      <c r="EM7" s="39">
        <v>0.20</v>
      </c>
      <c r="EN7" s="39">
        <v>0.20</v>
      </c>
    </row>
    <row r="8" spans="24:144" ht="13.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3" ht="13.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6" ht="13.2">
      <c r="A10" s="42" t="s">
        <v>44</v>
      </c>
      <c r="B10" s="43">
        <f t="shared" si="15" ref="B10:E10">DATEVALUE($B7+12-B11&amp;"/1/"&amp;B12)</f>
        <v>46388</v>
      </c>
      <c r="C10" s="43">
        <f t="shared" si="15"/>
        <v>46753</v>
      </c>
      <c r="D10" s="43">
        <f t="shared" si="15"/>
        <v>47119</v>
      </c>
      <c r="E10" s="43">
        <f t="shared" si="15"/>
        <v>47484</v>
      </c>
      <c r="F10" s="44">
        <f>DATEVALUE($B7+12-F11&amp;"/1/"&amp;F12)</f>
        <v>47849</v>
      </c>
    </row>
    <row r="11" spans="2:7" ht="13.2">
      <c r="B11">
        <v>4</v>
      </c>
      <c r="C11">
        <v>3</v>
      </c>
      <c r="D11">
        <v>2</v>
      </c>
      <c r="E11">
        <v>1</v>
      </c>
      <c r="F11">
        <v>0</v>
      </c>
      <c r="G11" t="s">
        <v>105</v>
      </c>
    </row>
    <row r="12" spans="2:7" ht="13.2">
      <c r="B12">
        <v>1</v>
      </c>
      <c r="C12">
        <v>1</v>
      </c>
      <c r="D12">
        <v>1</v>
      </c>
      <c r="E12">
        <v>1</v>
      </c>
      <c r="F12">
        <v>1</v>
      </c>
      <c r="G12" t="s">
        <v>106</v>
      </c>
    </row>
    <row r="13" spans="2:7" ht="13.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2021-01-27T11:43:07Z</cp:lastPrinted>
  <dcterms:created xsi:type="dcterms:W3CDTF">2020-12-04T02:05:36Z</dcterms:created>
  <dcterms:modified xsi:type="dcterms:W3CDTF">2021-01-27T02:53:13Z</dcterms:modified>
  <cp:category/>
  <cp:contentType/>
  <cp:contentStatus/>
</cp:coreProperties>
</file>