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1地方公営企業決算統計\20　経営分析\02 作業\【経営比較分析表】2019_150002_46_060\"/>
    </mc:Choice>
  </mc:AlternateContent>
  <workbookProtection workbookAlgorithmName="SHA-512" workbookHashValue="4w7Ue2eZPdizEZP5rMc82atDGbuTWJhyvxe2tVMemCzeo460jmSAwAkXS4ZyFceyEE8ALdvNS6BuBmxRi63UOQ==" workbookSaltValue="CrfO11aKhHj8QP/RBGv0+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CS78" i="4"/>
  <c r="MH78" i="4"/>
  <c r="IZ54" i="4"/>
  <c r="IZ32" i="4"/>
  <c r="BX54" i="4"/>
  <c r="HM78" i="4"/>
  <c r="FL54" i="4"/>
  <c r="FL32" i="4"/>
  <c r="BX32" i="4"/>
  <c r="C11" i="5"/>
  <c r="D11" i="5"/>
  <c r="E11" i="5"/>
  <c r="B11" i="5"/>
  <c r="KF54" i="4" l="1"/>
  <c r="KF32" i="4"/>
  <c r="JJ78" i="4"/>
  <c r="GR54" i="4"/>
  <c r="GR32" i="4"/>
  <c r="P32" i="4"/>
  <c r="EO78" i="4"/>
  <c r="DD54" i="4"/>
  <c r="DD32" i="4"/>
  <c r="U78" i="4"/>
  <c r="P54" i="4"/>
  <c r="BZ78" i="4"/>
  <c r="BI54" i="4"/>
  <c r="BI32" i="4"/>
  <c r="LY54" i="4"/>
  <c r="LY32" i="4"/>
  <c r="GT78" i="4"/>
  <c r="LO78" i="4"/>
  <c r="IK54" i="4"/>
  <c r="IK32" i="4"/>
  <c r="EW54" i="4"/>
  <c r="EW32" i="4"/>
  <c r="KC78" i="4"/>
  <c r="HG54" i="4"/>
  <c r="HG32" i="4"/>
  <c r="FH78" i="4"/>
  <c r="DS54" i="4"/>
  <c r="DS32" i="4"/>
  <c r="KU54" i="4"/>
  <c r="KU32" i="4"/>
  <c r="AN78" i="4"/>
  <c r="AE54" i="4"/>
  <c r="AE32" i="4"/>
  <c r="GA78" i="4"/>
  <c r="EH54" i="4"/>
  <c r="EH32" i="4"/>
  <c r="KV78" i="4"/>
  <c r="HV54" i="4"/>
  <c r="HV32" i="4"/>
  <c r="BG78" i="4"/>
  <c r="AT54" i="4"/>
  <c r="AT32" i="4"/>
  <c r="LJ54" i="4"/>
  <c r="LJ32" i="4"/>
</calcChain>
</file>

<file path=xl/sharedStrings.xml><?xml version="1.0" encoding="utf-8"?>
<sst xmlns="http://schemas.openxmlformats.org/spreadsheetml/2006/main" count="324" uniqueCount="177">
  <si>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</si>
  <si>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</si>
  <si>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</si>
  <si>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</si>
  <si>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</si>
  <si>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</si>
  <si>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</si>
  <si>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</si>
  <si>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</si>
  <si>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</si>
  <si>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</si>
  <si>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</si>
  <si>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</si>
  <si>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</si>
  <si>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</si>
  <si>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</si>
  <si>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</si>
  <si>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</si>
  <si>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</si>
  <si>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</si>
  <si>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</si>
  <si>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</si>
  <si>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</si>
  <si>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</si>
  <si>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</si>
  <si>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</si>
  <si>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</si>
  <si>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</si>
  <si>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</si>
  <si>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</si>
  <si>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</si>
  <si>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</si>
  <si>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</si>
  <si>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</si>
  <si>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</si>
  <si>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</si>
  <si>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</si>
  <si>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</si>
  <si>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</si>
  <si>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</si>
  <si>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</si>
  <si>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</si>
  <si>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</si>
  <si>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</si>
  <si>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</si>
  <si>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</si>
  <si>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</si>
  <si>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</si>
  <si>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</si>
  <si>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</si>
  <si>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</si>
  <si>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</si>
  <si>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</si>
  <si>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</si>
  <si>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</si>
  <si>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</si>
  <si>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</si>
  <si>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</si>
  <si>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</si>
  <si>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</si>
  <si>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</si>
  <si>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</si>
  <si>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</si>
  <si>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</si>
  <si>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</si>
  <si>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</si>
  <si>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</si>
  <si>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</si>
  <si>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</si>
  <si>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</si>
  <si>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</si>
  <si>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</si>
  <si>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</si>
  <si>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</si>
  <si>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</si>
  <si>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</si>
  <si>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</si>
  <si>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</si>
  <si>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</si>
  <si>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</si>
  <si>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</si>
  <si>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</si>
  <si>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</si>
  <si>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</si>
  <si>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</si>
  <si>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</si>
  <si>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</si>
  <si>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</si>
  <si>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</si>
  <si>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</si>
  <si>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</si>
  <si>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</si>
  <si>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</si>
  <si>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</si>
  <si>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</si>
  <si>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</si>
  <si>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</si>
  <si>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</si>
  <si>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</si>
  <si>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</si>
  <si>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</si>
  <si>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</si>
  <si>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</si>
  <si>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</si>
  <si>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</si>
  <si>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</si>
  <si>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</si>
  <si>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</si>
  <si>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</si>
  <si>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</si>
  <si>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</si>
  <si>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</si>
  <si>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</si>
  <si>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</si>
  <si>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</si>
  <si>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</si>
  <si>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</si>
  <si>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</si>
  <si>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</si>
  <si>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</si>
  <si>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</si>
  <si>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</si>
  <si>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</si>
  <si>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</si>
  <si>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</si>
  <si>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</si>
  <si>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</si>
  <si>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</si>
  <si>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</si>
  <si>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</si>
  <si>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</si>
  <si>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</si>
  <si>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</si>
  <si>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</si>
  <si>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</si>
  <si>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</si>
  <si>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</si>
  <si>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</si>
  <si>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</si>
  <si>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</si>
  <si>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</si>
  <si>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</si>
  <si>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</si>
  <si>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</si>
  <si>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</si>
  <si>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</si>
  <si>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</si>
  <si>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</si>
  <si>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</si>
  <si>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</si>
  <si>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</si>
  <si>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</si>
  <si>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</si>
  <si>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</si>
  <si>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</si>
  <si>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</si>
  <si>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</si>
  <si>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</si>
  <si>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精神医療センター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</si>
  <si>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</si>
  <si>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</si>
  <si>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</si>
  <si>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</si>
  <si>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</si>
  <si>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</si>
  <si>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</si>
  <si>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</si>
  <si>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</si>
  <si>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</si>
  <si>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</si>
  <si>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</si>
  <si>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</si>
  <si>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</si>
  <si>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「重度かつ慢性期」「児童・思春期」「依存症」に対する精神科医療の提供を中心に行いながら、精神科救急入院患者の受入の拡充を図る。
　精神科医療機関、障害福祉サービス事業者との連携、訪問看護等の患者の地域生活支援等により、長期入院患者の地域移行を促進する。
　精神疾患への早期介入により、精神障害発症の予防に対する役割を担う。
　災害派遣精神医療チーム（DPAT）に参加し、被災地域での精神科医療及び精神保健活動を支援する。</t>
    <phoneticPr fontId="5"/>
  </si>
  <si>
    <t>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</si>
  <si>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精神科専門病院であり、一般会計繰入金を受けて、経常収支比率が概ね100％を上回っている状況であるが、医業収支比率の類似病院平均との大きな乖離が続いている。稼働病床削減による規模の適正化などを図っているが、一般会計負担縮減の観点から、一層効率的な運営が求められる状況にある。
（各指標の類似病院平均との比較等）
①経常収支比率：数値が同水準
②医業収支比率：数値が低い
③累積欠損金比率：数値が低い
④病床利用率：数値が低い
⑤入院患者１人１日当たり収益：数値が低い
⑥外来患者１人１日当たり収益：R1は数値が高い
⑦職員給与費対医業収益比率：数値が高い
⑧材料費対医業収益比率：数値が高い</t>
    <rPh sb="78" eb="80">
      <t>カドウ</t>
    </rPh>
    <rPh sb="80" eb="82">
      <t>ビョウショウ</t>
    </rPh>
    <rPh sb="82" eb="84">
      <t>サクゲン</t>
    </rPh>
    <rPh sb="87" eb="89">
      <t>キボ</t>
    </rPh>
    <rPh sb="90" eb="93">
      <t>テキセイカ</t>
    </rPh>
    <rPh sb="96" eb="97">
      <t>ハカ</t>
    </rPh>
    <rPh sb="255" eb="256">
      <t>タカ</t>
    </rPh>
    <phoneticPr fontId="5"/>
  </si>
  <si>
    <t>　建物の老朽化度合いは中程度だが、器械備品については、令和元年度に高額の器械備品を更新したため、償却率が低くなっている。
（各指標の類似病院平均との比較等）
①有形固定資産減価償却率：数値が高い
②器械備品減価償却率：R1は数値が低い
③１床当たり有形固定資産：R1は同水準</t>
    <rPh sb="17" eb="19">
      <t>キカイ</t>
    </rPh>
    <rPh sb="19" eb="21">
      <t>ビヒン</t>
    </rPh>
    <rPh sb="100" eb="102">
      <t>キカイ</t>
    </rPh>
    <rPh sb="116" eb="117">
      <t>ヒク</t>
    </rPh>
    <rPh sb="135" eb="138">
      <t>ドウスイジュン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</si>
</sst>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40.799999999999997</c:v>
                </c:pt>
                <c:pt idx="1">
                  <c:v>39.299999999999997</c:v>
                </c:pt>
                <c:pt idx="2">
                  <c:v>40.299999999999997</c:v>
                </c:pt>
                <c:pt idx="3">
                  <c:v>38.799999999999997</c:v>
                </c:pt>
                <c:pt idx="4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7-4BDC-8D44-A5918C99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73.400000000000006</c:v>
                </c:pt>
                <c:pt idx="2">
                  <c:v>72.3</c:v>
                </c:pt>
                <c:pt idx="3">
                  <c:v>72.099999999999994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7-4BDC-8D44-A5918C99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7742</c:v>
                </c:pt>
                <c:pt idx="1">
                  <c:v>8027</c:v>
                </c:pt>
                <c:pt idx="2">
                  <c:v>8154</c:v>
                </c:pt>
                <c:pt idx="3">
                  <c:v>8229</c:v>
                </c:pt>
                <c:pt idx="4">
                  <c:v>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6-4962-AD63-7F522599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8536</c:v>
                </c:pt>
                <c:pt idx="1">
                  <c:v>8502</c:v>
                </c:pt>
                <c:pt idx="2">
                  <c:v>8542</c:v>
                </c:pt>
                <c:pt idx="3">
                  <c:v>8518</c:v>
                </c:pt>
                <c:pt idx="4">
                  <c:v>7891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962-AD63-7F522599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17515</c:v>
                </c:pt>
                <c:pt idx="1">
                  <c:v>17520</c:v>
                </c:pt>
                <c:pt idx="2">
                  <c:v>17585</c:v>
                </c:pt>
                <c:pt idx="3">
                  <c:v>17743</c:v>
                </c:pt>
                <c:pt idx="4">
                  <c:v>18283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2-435A-AFCE-E191F90F4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20395</c:v>
                </c:pt>
                <c:pt idx="1">
                  <c:v>20681</c:v>
                </c:pt>
                <c:pt idx="2">
                  <c:v>21037</c:v>
                </c:pt>
                <c:pt idx="3">
                  <c:v>21418</c:v>
                </c:pt>
                <c:pt idx="4">
                  <c:v>21604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2-435A-AFCE-E191F90F4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1.8</c:v>
                </c:pt>
                <c:pt idx="2">
                  <c:v>4.0999999999999996</c:v>
                </c:pt>
                <c:pt idx="3">
                  <c:v>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3-46FF-AA65-709D11CB1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184.4</c:v>
                </c:pt>
                <c:pt idx="1">
                  <c:v>163.19999999999999</c:v>
                </c:pt>
                <c:pt idx="2">
                  <c:v>179</c:v>
                </c:pt>
                <c:pt idx="3">
                  <c:v>176.9</c:v>
                </c:pt>
                <c:pt idx="4">
                  <c:v>177.9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3-46FF-AA65-709D11CB1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40.200000000000003</c:v>
                </c:pt>
                <c:pt idx="1">
                  <c:v>39.5</c:v>
                </c:pt>
                <c:pt idx="2">
                  <c:v>41.4</c:v>
                </c:pt>
                <c:pt idx="3">
                  <c:v>40.299999999999997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8-4766-922E-A5F274661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69.400000000000006</c:v>
                </c:pt>
                <c:pt idx="2">
                  <c:v>68.900000000000006</c:v>
                </c:pt>
                <c:pt idx="3">
                  <c:v>68.400000000000006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8-4766-922E-A5F274661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99.2</c:v>
                </c:pt>
                <c:pt idx="3">
                  <c:v>101.1</c:v>
                </c:pt>
                <c:pt idx="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8-43F9-89C5-B23E60093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101.2</c:v>
                </c:pt>
                <c:pt idx="2">
                  <c:v>100.9</c:v>
                </c:pt>
                <c:pt idx="3">
                  <c:v>100.9</c:v>
                </c:pt>
                <c:pt idx="4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8-43F9-89C5-B23E60093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57.8</c:v>
                </c:pt>
                <c:pt idx="1">
                  <c:v>60.2</c:v>
                </c:pt>
                <c:pt idx="2">
                  <c:v>62.1</c:v>
                </c:pt>
                <c:pt idx="3">
                  <c:v>63.4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0-47A9-89F9-B890E536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46.7</c:v>
                </c:pt>
                <c:pt idx="2">
                  <c:v>48.4</c:v>
                </c:pt>
                <c:pt idx="3">
                  <c:v>50.2</c:v>
                </c:pt>
                <c:pt idx="4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0-47A9-89F9-B890E536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78.900000000000006</c:v>
                </c:pt>
                <c:pt idx="1">
                  <c:v>82</c:v>
                </c:pt>
                <c:pt idx="2">
                  <c:v>82.8</c:v>
                </c:pt>
                <c:pt idx="3">
                  <c:v>82.5</c:v>
                </c:pt>
                <c:pt idx="4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F-442A-BE66-013EBD146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61.8</c:v>
                </c:pt>
                <c:pt idx="1">
                  <c:v>66.3</c:v>
                </c:pt>
                <c:pt idx="2">
                  <c:v>70</c:v>
                </c:pt>
                <c:pt idx="3">
                  <c:v>68.2</c:v>
                </c:pt>
                <c:pt idx="4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F-442A-BE66-013EBD146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26792503</c:v>
                </c:pt>
                <c:pt idx="1">
                  <c:v>26868923</c:v>
                </c:pt>
                <c:pt idx="2">
                  <c:v>26923405</c:v>
                </c:pt>
                <c:pt idx="3">
                  <c:v>26993768</c:v>
                </c:pt>
                <c:pt idx="4">
                  <c:v>27885340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C-4DA5-9B31-29D0CC2C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26363375</c:v>
                </c:pt>
                <c:pt idx="1">
                  <c:v>26996532</c:v>
                </c:pt>
                <c:pt idx="2">
                  <c:v>27577179</c:v>
                </c:pt>
                <c:pt idx="3">
                  <c:v>27722473</c:v>
                </c:pt>
                <c:pt idx="4">
                  <c:v>27879712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C-4DA5-9B31-29D0CC2C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12.4</c:v>
                </c:pt>
                <c:pt idx="1">
                  <c:v>11.7</c:v>
                </c:pt>
                <c:pt idx="2">
                  <c:v>11</c:v>
                </c:pt>
                <c:pt idx="3">
                  <c:v>11.1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5-4940-9553-A93AAEF99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8.4</c:v>
                </c:pt>
                <c:pt idx="1">
                  <c:v>8.1</c:v>
                </c:pt>
                <c:pt idx="2">
                  <c:v>8.1</c:v>
                </c:pt>
                <c:pt idx="3">
                  <c:v>7.9</c:v>
                </c:pt>
                <c:pt idx="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5-4940-9553-A93AAEF99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177.9</c:v>
                </c:pt>
                <c:pt idx="1">
                  <c:v>184.4</c:v>
                </c:pt>
                <c:pt idx="2">
                  <c:v>176.7</c:v>
                </c:pt>
                <c:pt idx="3">
                  <c:v>184.7</c:v>
                </c:pt>
                <c:pt idx="4">
                  <c:v>187.8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3-4F80-A70C-7C36293D3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85.6</c:v>
                </c:pt>
                <c:pt idx="2">
                  <c:v>86.5</c:v>
                </c:pt>
                <c:pt idx="3">
                  <c:v>87.6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3-4F80-A70C-7C36293D3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ME12" zoomScaleNormal="100" zoomScaleSheetLayoutView="70" workbookViewId="0">
      <selection activeCell="OO65" sqref="OO6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新潟県　精神医療センター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精神科病院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精神病院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 t="str">
        <f>データ!Y6</f>
        <v>-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臨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400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2236042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21502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 t="str">
        <f>データ!AE6</f>
        <v>-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 t="str">
        <f>データ!AG6</f>
        <v>-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173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100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100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99.2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101.1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100.4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40.200000000000003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39.5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41.4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40.299999999999997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39.5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1.8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4.0999999999999996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2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40.799999999999997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39.299999999999997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40.299999999999997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38.799999999999997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36.700000000000003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101.1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101.2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100.9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100.9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69.8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69.400000000000006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68.900000000000006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68.400000000000006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66.900000000000006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184.4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163.19999999999999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179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176.9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177.9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74.8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73.400000000000006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72.3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72.099999999999994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175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17515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17520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17585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17743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18283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7742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8027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8154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8229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8297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177.9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184.4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176.7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184.7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187.8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12.4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11.7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11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11.1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11.5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20395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20681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21037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21418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21604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8536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8502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8542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8518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7891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84.6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85.6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86.5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87.6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89.7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8.4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8.1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8.1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7.9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8.1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174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57.8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60.2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62.1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63.4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63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78.900000000000006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82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82.8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82.5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57.4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26792503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26868923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26923405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26993768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27885340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44.3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46.7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48.4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50.2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52.3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61.8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66.3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70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68.2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69.5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26363375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26996532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27577179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27722473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27879712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NchljiEDfGpO/ymMPnIsr5kS3ZZsOwAlZoGeETCFBlREzy4Esseztzrk1/vgXgzZGV+/FyHHxv7PPUghHnDltg==" saltValue="ra88MxQ4BKsx9SG8HM6YO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104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105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106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107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108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109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110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111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112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113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114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138</v>
      </c>
      <c r="AT5" s="62" t="s">
        <v>139</v>
      </c>
      <c r="AU5" s="62" t="s">
        <v>140</v>
      </c>
      <c r="AV5" s="62" t="s">
        <v>149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138</v>
      </c>
      <c r="BE5" s="62" t="s">
        <v>139</v>
      </c>
      <c r="BF5" s="62" t="s">
        <v>140</v>
      </c>
      <c r="BG5" s="62" t="s">
        <v>149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138</v>
      </c>
      <c r="BP5" s="62" t="s">
        <v>139</v>
      </c>
      <c r="BQ5" s="62" t="s">
        <v>140</v>
      </c>
      <c r="BR5" s="62" t="s">
        <v>149</v>
      </c>
      <c r="BS5" s="62" t="s">
        <v>142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139</v>
      </c>
      <c r="CB5" s="62" t="s">
        <v>140</v>
      </c>
      <c r="CC5" s="62" t="s">
        <v>149</v>
      </c>
      <c r="CD5" s="62" t="s">
        <v>142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138</v>
      </c>
      <c r="CL5" s="62" t="s">
        <v>139</v>
      </c>
      <c r="CM5" s="62" t="s">
        <v>140</v>
      </c>
      <c r="CN5" s="62" t="s">
        <v>149</v>
      </c>
      <c r="CO5" s="62" t="s">
        <v>142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139</v>
      </c>
      <c r="CX5" s="62" t="s">
        <v>150</v>
      </c>
      <c r="CY5" s="62" t="s">
        <v>149</v>
      </c>
      <c r="CZ5" s="62" t="s">
        <v>151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152</v>
      </c>
      <c r="DH5" s="62" t="s">
        <v>139</v>
      </c>
      <c r="DI5" s="62" t="s">
        <v>140</v>
      </c>
      <c r="DJ5" s="62" t="s">
        <v>149</v>
      </c>
      <c r="DK5" s="62" t="s">
        <v>142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138</v>
      </c>
      <c r="DS5" s="62" t="s">
        <v>139</v>
      </c>
      <c r="DT5" s="62" t="s">
        <v>150</v>
      </c>
      <c r="DU5" s="62" t="s">
        <v>149</v>
      </c>
      <c r="DV5" s="62" t="s">
        <v>151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138</v>
      </c>
      <c r="ED5" s="62" t="s">
        <v>153</v>
      </c>
      <c r="EE5" s="62" t="s">
        <v>140</v>
      </c>
      <c r="EF5" s="62" t="s">
        <v>149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154</v>
      </c>
      <c r="EN5" s="62" t="s">
        <v>138</v>
      </c>
      <c r="EO5" s="62" t="s">
        <v>139</v>
      </c>
      <c r="EP5" s="62" t="s">
        <v>140</v>
      </c>
      <c r="EQ5" s="62" t="s">
        <v>149</v>
      </c>
      <c r="ER5" s="62" t="s">
        <v>151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 x14ac:dyDescent="0.15">
      <c r="A6" s="48" t="s">
        <v>155</v>
      </c>
      <c r="B6" s="63">
        <f>B8</f>
        <v>2019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15</v>
      </c>
      <c r="H6" s="161" t="str">
        <f>IF(H8&lt;&gt;I8,H8,"")&amp;IF(I8&lt;&gt;J8,I8,"")&amp;"　"&amp;J8</f>
        <v>新潟県　精神医療センター</v>
      </c>
      <c r="I6" s="162"/>
      <c r="J6" s="16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 t="str">
        <f>O8</f>
        <v>自治体職員</v>
      </c>
      <c r="P6" s="63" t="str">
        <f>P8</f>
        <v>直営</v>
      </c>
      <c r="Q6" s="64">
        <f t="shared" ref="Q6:AG6" si="3">Q8</f>
        <v>4</v>
      </c>
      <c r="R6" s="63" t="str">
        <f t="shared" si="3"/>
        <v>-</v>
      </c>
      <c r="S6" s="63" t="str">
        <f t="shared" si="3"/>
        <v>-</v>
      </c>
      <c r="T6" s="63" t="str">
        <f t="shared" si="3"/>
        <v>臨</v>
      </c>
      <c r="U6" s="64">
        <f>U8</f>
        <v>2236042</v>
      </c>
      <c r="V6" s="64">
        <f>V8</f>
        <v>21502</v>
      </c>
      <c r="W6" s="63" t="str">
        <f>W8</f>
        <v>非該当</v>
      </c>
      <c r="X6" s="63" t="str">
        <f t="shared" si="3"/>
        <v>１５：１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>
        <f t="shared" si="3"/>
        <v>400</v>
      </c>
      <c r="AC6" s="64" t="str">
        <f t="shared" si="3"/>
        <v>-</v>
      </c>
      <c r="AD6" s="64">
        <f t="shared" si="3"/>
        <v>400</v>
      </c>
      <c r="AE6" s="64" t="str">
        <f t="shared" si="3"/>
        <v>-</v>
      </c>
      <c r="AF6" s="64" t="str">
        <f t="shared" si="3"/>
        <v>-</v>
      </c>
      <c r="AG6" s="64" t="str">
        <f t="shared" si="3"/>
        <v>-</v>
      </c>
      <c r="AH6" s="65">
        <f>IF(AH8="-",NA(),AH8)</f>
        <v>100</v>
      </c>
      <c r="AI6" s="65">
        <f t="shared" ref="AI6:AQ6" si="4">IF(AI8="-",NA(),AI8)</f>
        <v>100</v>
      </c>
      <c r="AJ6" s="65">
        <f t="shared" si="4"/>
        <v>99.2</v>
      </c>
      <c r="AK6" s="65">
        <f t="shared" si="4"/>
        <v>101.1</v>
      </c>
      <c r="AL6" s="65">
        <f t="shared" si="4"/>
        <v>100.4</v>
      </c>
      <c r="AM6" s="65">
        <f t="shared" si="4"/>
        <v>101.1</v>
      </c>
      <c r="AN6" s="65">
        <f t="shared" si="4"/>
        <v>101.2</v>
      </c>
      <c r="AO6" s="65">
        <f t="shared" si="4"/>
        <v>100.9</v>
      </c>
      <c r="AP6" s="65">
        <f t="shared" si="4"/>
        <v>100.9</v>
      </c>
      <c r="AQ6" s="65">
        <f t="shared" si="4"/>
        <v>99.7</v>
      </c>
      <c r="AR6" s="65" t="str">
        <f>IF(AR8="-","【-】","【"&amp;SUBSTITUTE(TEXT(AR8,"#,##0.0"),"-","△")&amp;"】")</f>
        <v>【98.2】</v>
      </c>
      <c r="AS6" s="65">
        <f>IF(AS8="-",NA(),AS8)</f>
        <v>40.200000000000003</v>
      </c>
      <c r="AT6" s="65">
        <f t="shared" ref="AT6:BB6" si="5">IF(AT8="-",NA(),AT8)</f>
        <v>39.5</v>
      </c>
      <c r="AU6" s="65">
        <f t="shared" si="5"/>
        <v>41.4</v>
      </c>
      <c r="AV6" s="65">
        <f t="shared" si="5"/>
        <v>40.299999999999997</v>
      </c>
      <c r="AW6" s="65">
        <f t="shared" si="5"/>
        <v>39.5</v>
      </c>
      <c r="AX6" s="65">
        <f t="shared" si="5"/>
        <v>69.8</v>
      </c>
      <c r="AY6" s="65">
        <f t="shared" si="5"/>
        <v>69.400000000000006</v>
      </c>
      <c r="AZ6" s="65">
        <f t="shared" si="5"/>
        <v>68.900000000000006</v>
      </c>
      <c r="BA6" s="65">
        <f t="shared" si="5"/>
        <v>68.400000000000006</v>
      </c>
      <c r="BB6" s="65">
        <f t="shared" si="5"/>
        <v>66.900000000000006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1.8</v>
      </c>
      <c r="BF6" s="65">
        <f t="shared" si="6"/>
        <v>4.0999999999999996</v>
      </c>
      <c r="BG6" s="65">
        <f t="shared" si="6"/>
        <v>2</v>
      </c>
      <c r="BH6" s="65">
        <f t="shared" si="6"/>
        <v>0.1</v>
      </c>
      <c r="BI6" s="65">
        <f t="shared" si="6"/>
        <v>184.4</v>
      </c>
      <c r="BJ6" s="65">
        <f t="shared" si="6"/>
        <v>163.19999999999999</v>
      </c>
      <c r="BK6" s="65">
        <f t="shared" si="6"/>
        <v>179</v>
      </c>
      <c r="BL6" s="65">
        <f t="shared" si="6"/>
        <v>176.9</v>
      </c>
      <c r="BM6" s="65">
        <f t="shared" si="6"/>
        <v>177.9</v>
      </c>
      <c r="BN6" s="65" t="str">
        <f>IF(BN8="-","【-】","【"&amp;SUBSTITUTE(TEXT(BN8,"#,##0.0"),"-","△")&amp;"】")</f>
        <v>【59.6】</v>
      </c>
      <c r="BO6" s="65">
        <f>IF(BO8="-",NA(),BO8)</f>
        <v>40.799999999999997</v>
      </c>
      <c r="BP6" s="65">
        <f t="shared" ref="BP6:BX6" si="7">IF(BP8="-",NA(),BP8)</f>
        <v>39.299999999999997</v>
      </c>
      <c r="BQ6" s="65">
        <f t="shared" si="7"/>
        <v>40.299999999999997</v>
      </c>
      <c r="BR6" s="65">
        <f t="shared" si="7"/>
        <v>38.799999999999997</v>
      </c>
      <c r="BS6" s="65">
        <f t="shared" si="7"/>
        <v>36.700000000000003</v>
      </c>
      <c r="BT6" s="65">
        <f t="shared" si="7"/>
        <v>74.8</v>
      </c>
      <c r="BU6" s="65">
        <f t="shared" si="7"/>
        <v>73.400000000000006</v>
      </c>
      <c r="BV6" s="65">
        <f t="shared" si="7"/>
        <v>72.3</v>
      </c>
      <c r="BW6" s="65">
        <f t="shared" si="7"/>
        <v>72.099999999999994</v>
      </c>
      <c r="BX6" s="65">
        <f t="shared" si="7"/>
        <v>69.8</v>
      </c>
      <c r="BY6" s="65" t="str">
        <f>IF(BY8="-","【-】","【"&amp;SUBSTITUTE(TEXT(BY8,"#,##0.0"),"-","△")&amp;"】")</f>
        <v>【74.7】</v>
      </c>
      <c r="BZ6" s="66">
        <f>IF(BZ8="-",NA(),BZ8)</f>
        <v>17515</v>
      </c>
      <c r="CA6" s="66">
        <f t="shared" ref="CA6:CI6" si="8">IF(CA8="-",NA(),CA8)</f>
        <v>17520</v>
      </c>
      <c r="CB6" s="66">
        <f t="shared" si="8"/>
        <v>17585</v>
      </c>
      <c r="CC6" s="66">
        <f t="shared" si="8"/>
        <v>17743</v>
      </c>
      <c r="CD6" s="66">
        <f t="shared" si="8"/>
        <v>18283</v>
      </c>
      <c r="CE6" s="66">
        <f t="shared" si="8"/>
        <v>20395</v>
      </c>
      <c r="CF6" s="66">
        <f t="shared" si="8"/>
        <v>20681</v>
      </c>
      <c r="CG6" s="66">
        <f t="shared" si="8"/>
        <v>21037</v>
      </c>
      <c r="CH6" s="66">
        <f t="shared" si="8"/>
        <v>21418</v>
      </c>
      <c r="CI6" s="66">
        <f t="shared" si="8"/>
        <v>21604</v>
      </c>
      <c r="CJ6" s="65" t="str">
        <f>IF(CJ8="-","【-】","【"&amp;SUBSTITUTE(TEXT(CJ8,"#,##0"),"-","△")&amp;"】")</f>
        <v>【53,621】</v>
      </c>
      <c r="CK6" s="66">
        <f>IF(CK8="-",NA(),CK8)</f>
        <v>7742</v>
      </c>
      <c r="CL6" s="66">
        <f t="shared" ref="CL6:CT6" si="9">IF(CL8="-",NA(),CL8)</f>
        <v>8027</v>
      </c>
      <c r="CM6" s="66">
        <f t="shared" si="9"/>
        <v>8154</v>
      </c>
      <c r="CN6" s="66">
        <f t="shared" si="9"/>
        <v>8229</v>
      </c>
      <c r="CO6" s="66">
        <f t="shared" si="9"/>
        <v>8297</v>
      </c>
      <c r="CP6" s="66">
        <f t="shared" si="9"/>
        <v>8536</v>
      </c>
      <c r="CQ6" s="66">
        <f t="shared" si="9"/>
        <v>8502</v>
      </c>
      <c r="CR6" s="66">
        <f t="shared" si="9"/>
        <v>8542</v>
      </c>
      <c r="CS6" s="66">
        <f t="shared" si="9"/>
        <v>8518</v>
      </c>
      <c r="CT6" s="66">
        <f t="shared" si="9"/>
        <v>7891</v>
      </c>
      <c r="CU6" s="65" t="str">
        <f>IF(CU8="-","【-】","【"&amp;SUBSTITUTE(TEXT(CU8,"#,##0"),"-","△")&amp;"】")</f>
        <v>【15,586】</v>
      </c>
      <c r="CV6" s="65">
        <f>IF(CV8="-",NA(),CV8)</f>
        <v>177.9</v>
      </c>
      <c r="CW6" s="65">
        <f t="shared" ref="CW6:DE6" si="10">IF(CW8="-",NA(),CW8)</f>
        <v>184.4</v>
      </c>
      <c r="CX6" s="65">
        <f t="shared" si="10"/>
        <v>176.7</v>
      </c>
      <c r="CY6" s="65">
        <f t="shared" si="10"/>
        <v>184.7</v>
      </c>
      <c r="CZ6" s="65">
        <f t="shared" si="10"/>
        <v>187.8</v>
      </c>
      <c r="DA6" s="65">
        <f t="shared" si="10"/>
        <v>84.6</v>
      </c>
      <c r="DB6" s="65">
        <f t="shared" si="10"/>
        <v>85.6</v>
      </c>
      <c r="DC6" s="65">
        <f t="shared" si="10"/>
        <v>86.5</v>
      </c>
      <c r="DD6" s="65">
        <f t="shared" si="10"/>
        <v>87.6</v>
      </c>
      <c r="DE6" s="65">
        <f t="shared" si="10"/>
        <v>89.7</v>
      </c>
      <c r="DF6" s="65" t="str">
        <f>IF(DF8="-","【-】","【"&amp;SUBSTITUTE(TEXT(DF8,"#,##0.0"),"-","△")&amp;"】")</f>
        <v>【54.6】</v>
      </c>
      <c r="DG6" s="65">
        <f>IF(DG8="-",NA(),DG8)</f>
        <v>12.4</v>
      </c>
      <c r="DH6" s="65">
        <f t="shared" ref="DH6:DP6" si="11">IF(DH8="-",NA(),DH8)</f>
        <v>11.7</v>
      </c>
      <c r="DI6" s="65">
        <f t="shared" si="11"/>
        <v>11</v>
      </c>
      <c r="DJ6" s="65">
        <f t="shared" si="11"/>
        <v>11.1</v>
      </c>
      <c r="DK6" s="65">
        <f t="shared" si="11"/>
        <v>11.5</v>
      </c>
      <c r="DL6" s="65">
        <f t="shared" si="11"/>
        <v>8.4</v>
      </c>
      <c r="DM6" s="65">
        <f t="shared" si="11"/>
        <v>8.1</v>
      </c>
      <c r="DN6" s="65">
        <f t="shared" si="11"/>
        <v>8.1</v>
      </c>
      <c r="DO6" s="65">
        <f t="shared" si="11"/>
        <v>7.9</v>
      </c>
      <c r="DP6" s="65">
        <f t="shared" si="11"/>
        <v>8.1</v>
      </c>
      <c r="DQ6" s="65" t="str">
        <f>IF(DQ8="-","【-】","【"&amp;SUBSTITUTE(TEXT(DQ8,"#,##0.0"),"-","△")&amp;"】")</f>
        <v>【25.0】</v>
      </c>
      <c r="DR6" s="65">
        <f>IF(DR8="-",NA(),DR8)</f>
        <v>57.8</v>
      </c>
      <c r="DS6" s="65">
        <f t="shared" ref="DS6:EA6" si="12">IF(DS8="-",NA(),DS8)</f>
        <v>60.2</v>
      </c>
      <c r="DT6" s="65">
        <f t="shared" si="12"/>
        <v>62.1</v>
      </c>
      <c r="DU6" s="65">
        <f t="shared" si="12"/>
        <v>63.4</v>
      </c>
      <c r="DV6" s="65">
        <f t="shared" si="12"/>
        <v>63</v>
      </c>
      <c r="DW6" s="65">
        <f t="shared" si="12"/>
        <v>44.3</v>
      </c>
      <c r="DX6" s="65">
        <f t="shared" si="12"/>
        <v>46.7</v>
      </c>
      <c r="DY6" s="65">
        <f t="shared" si="12"/>
        <v>48.4</v>
      </c>
      <c r="DZ6" s="65">
        <f t="shared" si="12"/>
        <v>50.2</v>
      </c>
      <c r="EA6" s="65">
        <f t="shared" si="12"/>
        <v>52.3</v>
      </c>
      <c r="EB6" s="65" t="str">
        <f>IF(EB8="-","【-】","【"&amp;SUBSTITUTE(TEXT(EB8,"#,##0.0"),"-","△")&amp;"】")</f>
        <v>【53.5】</v>
      </c>
      <c r="EC6" s="65">
        <f>IF(EC8="-",NA(),EC8)</f>
        <v>78.900000000000006</v>
      </c>
      <c r="ED6" s="65">
        <f t="shared" ref="ED6:EL6" si="13">IF(ED8="-",NA(),ED8)</f>
        <v>82</v>
      </c>
      <c r="EE6" s="65">
        <f t="shared" si="13"/>
        <v>82.8</v>
      </c>
      <c r="EF6" s="65">
        <f t="shared" si="13"/>
        <v>82.5</v>
      </c>
      <c r="EG6" s="65">
        <f t="shared" si="13"/>
        <v>57.4</v>
      </c>
      <c r="EH6" s="65">
        <f t="shared" si="13"/>
        <v>61.8</v>
      </c>
      <c r="EI6" s="65">
        <f t="shared" si="13"/>
        <v>66.3</v>
      </c>
      <c r="EJ6" s="65">
        <f t="shared" si="13"/>
        <v>70</v>
      </c>
      <c r="EK6" s="65">
        <f t="shared" si="13"/>
        <v>68.2</v>
      </c>
      <c r="EL6" s="65">
        <f t="shared" si="13"/>
        <v>69.5</v>
      </c>
      <c r="EM6" s="65" t="str">
        <f>IF(EM8="-","【-】","【"&amp;SUBSTITUTE(TEXT(EM8,"#,##0.0"),"-","△")&amp;"】")</f>
        <v>【70.0】</v>
      </c>
      <c r="EN6" s="66">
        <f>IF(EN8="-",NA(),EN8)</f>
        <v>26792503</v>
      </c>
      <c r="EO6" s="66">
        <f t="shared" ref="EO6:EW6" si="14">IF(EO8="-",NA(),EO8)</f>
        <v>26868923</v>
      </c>
      <c r="EP6" s="66">
        <f t="shared" si="14"/>
        <v>26923405</v>
      </c>
      <c r="EQ6" s="66">
        <f t="shared" si="14"/>
        <v>26993768</v>
      </c>
      <c r="ER6" s="66">
        <f t="shared" si="14"/>
        <v>27885340</v>
      </c>
      <c r="ES6" s="66">
        <f t="shared" si="14"/>
        <v>26363375</v>
      </c>
      <c r="ET6" s="66">
        <f t="shared" si="14"/>
        <v>26996532</v>
      </c>
      <c r="EU6" s="66">
        <f t="shared" si="14"/>
        <v>27577179</v>
      </c>
      <c r="EV6" s="66">
        <f t="shared" si="14"/>
        <v>27722473</v>
      </c>
      <c r="EW6" s="66">
        <f t="shared" si="14"/>
        <v>27879712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156</v>
      </c>
      <c r="B7" s="63">
        <f t="shared" ref="B7:AG7" si="15">B8</f>
        <v>2019</v>
      </c>
      <c r="C7" s="63">
        <f t="shared" si="15"/>
        <v>150002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15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精神科病院</v>
      </c>
      <c r="N7" s="63" t="str">
        <f>N8</f>
        <v>精神病院</v>
      </c>
      <c r="O7" s="63" t="str">
        <f>O8</f>
        <v>自治体職員</v>
      </c>
      <c r="P7" s="63" t="str">
        <f>P8</f>
        <v>直営</v>
      </c>
      <c r="Q7" s="64">
        <f t="shared" si="15"/>
        <v>4</v>
      </c>
      <c r="R7" s="63" t="str">
        <f t="shared" si="15"/>
        <v>-</v>
      </c>
      <c r="S7" s="63" t="str">
        <f t="shared" si="15"/>
        <v>-</v>
      </c>
      <c r="T7" s="63" t="str">
        <f t="shared" si="15"/>
        <v>臨</v>
      </c>
      <c r="U7" s="64">
        <f>U8</f>
        <v>2236042</v>
      </c>
      <c r="V7" s="64">
        <f>V8</f>
        <v>21502</v>
      </c>
      <c r="W7" s="63" t="str">
        <f>W8</f>
        <v>非該当</v>
      </c>
      <c r="X7" s="63" t="str">
        <f t="shared" si="15"/>
        <v>１５：１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>
        <f t="shared" si="15"/>
        <v>400</v>
      </c>
      <c r="AC7" s="64" t="str">
        <f t="shared" si="15"/>
        <v>-</v>
      </c>
      <c r="AD7" s="64">
        <f t="shared" si="15"/>
        <v>400</v>
      </c>
      <c r="AE7" s="64" t="str">
        <f t="shared" si="15"/>
        <v>-</v>
      </c>
      <c r="AF7" s="64" t="str">
        <f t="shared" si="15"/>
        <v>-</v>
      </c>
      <c r="AG7" s="64" t="str">
        <f t="shared" si="15"/>
        <v>-</v>
      </c>
      <c r="AH7" s="65">
        <f>AH8</f>
        <v>100</v>
      </c>
      <c r="AI7" s="65">
        <f t="shared" ref="AI7:AQ7" si="16">AI8</f>
        <v>100</v>
      </c>
      <c r="AJ7" s="65">
        <f t="shared" si="16"/>
        <v>99.2</v>
      </c>
      <c r="AK7" s="65">
        <f t="shared" si="16"/>
        <v>101.1</v>
      </c>
      <c r="AL7" s="65">
        <f t="shared" si="16"/>
        <v>100.4</v>
      </c>
      <c r="AM7" s="65">
        <f t="shared" si="16"/>
        <v>101.1</v>
      </c>
      <c r="AN7" s="65">
        <f t="shared" si="16"/>
        <v>101.2</v>
      </c>
      <c r="AO7" s="65">
        <f t="shared" si="16"/>
        <v>100.9</v>
      </c>
      <c r="AP7" s="65">
        <f t="shared" si="16"/>
        <v>100.9</v>
      </c>
      <c r="AQ7" s="65">
        <f t="shared" si="16"/>
        <v>99.7</v>
      </c>
      <c r="AR7" s="65"/>
      <c r="AS7" s="65">
        <f>AS8</f>
        <v>40.200000000000003</v>
      </c>
      <c r="AT7" s="65">
        <f t="shared" ref="AT7:BB7" si="17">AT8</f>
        <v>39.5</v>
      </c>
      <c r="AU7" s="65">
        <f t="shared" si="17"/>
        <v>41.4</v>
      </c>
      <c r="AV7" s="65">
        <f t="shared" si="17"/>
        <v>40.299999999999997</v>
      </c>
      <c r="AW7" s="65">
        <f t="shared" si="17"/>
        <v>39.5</v>
      </c>
      <c r="AX7" s="65">
        <f t="shared" si="17"/>
        <v>69.8</v>
      </c>
      <c r="AY7" s="65">
        <f t="shared" si="17"/>
        <v>69.400000000000006</v>
      </c>
      <c r="AZ7" s="65">
        <f t="shared" si="17"/>
        <v>68.900000000000006</v>
      </c>
      <c r="BA7" s="65">
        <f t="shared" si="17"/>
        <v>68.400000000000006</v>
      </c>
      <c r="BB7" s="65">
        <f t="shared" si="17"/>
        <v>66.900000000000006</v>
      </c>
      <c r="BC7" s="65"/>
      <c r="BD7" s="65">
        <f>BD8</f>
        <v>0</v>
      </c>
      <c r="BE7" s="65">
        <f t="shared" ref="BE7:BM7" si="18">BE8</f>
        <v>1.8</v>
      </c>
      <c r="BF7" s="65">
        <f t="shared" si="18"/>
        <v>4.0999999999999996</v>
      </c>
      <c r="BG7" s="65">
        <f t="shared" si="18"/>
        <v>2</v>
      </c>
      <c r="BH7" s="65">
        <f t="shared" si="18"/>
        <v>0.1</v>
      </c>
      <c r="BI7" s="65">
        <f t="shared" si="18"/>
        <v>184.4</v>
      </c>
      <c r="BJ7" s="65">
        <f t="shared" si="18"/>
        <v>163.19999999999999</v>
      </c>
      <c r="BK7" s="65">
        <f t="shared" si="18"/>
        <v>179</v>
      </c>
      <c r="BL7" s="65">
        <f t="shared" si="18"/>
        <v>176.9</v>
      </c>
      <c r="BM7" s="65">
        <f t="shared" si="18"/>
        <v>177.9</v>
      </c>
      <c r="BN7" s="65"/>
      <c r="BO7" s="65">
        <f>BO8</f>
        <v>40.799999999999997</v>
      </c>
      <c r="BP7" s="65">
        <f t="shared" ref="BP7:BX7" si="19">BP8</f>
        <v>39.299999999999997</v>
      </c>
      <c r="BQ7" s="65">
        <f t="shared" si="19"/>
        <v>40.299999999999997</v>
      </c>
      <c r="BR7" s="65">
        <f t="shared" si="19"/>
        <v>38.799999999999997</v>
      </c>
      <c r="BS7" s="65">
        <f t="shared" si="19"/>
        <v>36.700000000000003</v>
      </c>
      <c r="BT7" s="65">
        <f t="shared" si="19"/>
        <v>74.8</v>
      </c>
      <c r="BU7" s="65">
        <f t="shared" si="19"/>
        <v>73.400000000000006</v>
      </c>
      <c r="BV7" s="65">
        <f t="shared" si="19"/>
        <v>72.3</v>
      </c>
      <c r="BW7" s="65">
        <f t="shared" si="19"/>
        <v>72.099999999999994</v>
      </c>
      <c r="BX7" s="65">
        <f t="shared" si="19"/>
        <v>69.8</v>
      </c>
      <c r="BY7" s="65"/>
      <c r="BZ7" s="66">
        <f>BZ8</f>
        <v>17515</v>
      </c>
      <c r="CA7" s="66">
        <f t="shared" ref="CA7:CI7" si="20">CA8</f>
        <v>17520</v>
      </c>
      <c r="CB7" s="66">
        <f t="shared" si="20"/>
        <v>17585</v>
      </c>
      <c r="CC7" s="66">
        <f t="shared" si="20"/>
        <v>17743</v>
      </c>
      <c r="CD7" s="66">
        <f t="shared" si="20"/>
        <v>18283</v>
      </c>
      <c r="CE7" s="66">
        <f t="shared" si="20"/>
        <v>20395</v>
      </c>
      <c r="CF7" s="66">
        <f t="shared" si="20"/>
        <v>20681</v>
      </c>
      <c r="CG7" s="66">
        <f t="shared" si="20"/>
        <v>21037</v>
      </c>
      <c r="CH7" s="66">
        <f t="shared" si="20"/>
        <v>21418</v>
      </c>
      <c r="CI7" s="66">
        <f t="shared" si="20"/>
        <v>21604</v>
      </c>
      <c r="CJ7" s="65"/>
      <c r="CK7" s="66">
        <f>CK8</f>
        <v>7742</v>
      </c>
      <c r="CL7" s="66">
        <f t="shared" ref="CL7:CT7" si="21">CL8</f>
        <v>8027</v>
      </c>
      <c r="CM7" s="66">
        <f t="shared" si="21"/>
        <v>8154</v>
      </c>
      <c r="CN7" s="66">
        <f t="shared" si="21"/>
        <v>8229</v>
      </c>
      <c r="CO7" s="66">
        <f t="shared" si="21"/>
        <v>8297</v>
      </c>
      <c r="CP7" s="66">
        <f t="shared" si="21"/>
        <v>8536</v>
      </c>
      <c r="CQ7" s="66">
        <f t="shared" si="21"/>
        <v>8502</v>
      </c>
      <c r="CR7" s="66">
        <f t="shared" si="21"/>
        <v>8542</v>
      </c>
      <c r="CS7" s="66">
        <f t="shared" si="21"/>
        <v>8518</v>
      </c>
      <c r="CT7" s="66">
        <f t="shared" si="21"/>
        <v>7891</v>
      </c>
      <c r="CU7" s="65"/>
      <c r="CV7" s="65">
        <f>CV8</f>
        <v>177.9</v>
      </c>
      <c r="CW7" s="65">
        <f t="shared" ref="CW7:DE7" si="22">CW8</f>
        <v>184.4</v>
      </c>
      <c r="CX7" s="65">
        <f t="shared" si="22"/>
        <v>176.7</v>
      </c>
      <c r="CY7" s="65">
        <f t="shared" si="22"/>
        <v>184.7</v>
      </c>
      <c r="CZ7" s="65">
        <f t="shared" si="22"/>
        <v>187.8</v>
      </c>
      <c r="DA7" s="65">
        <f t="shared" si="22"/>
        <v>84.6</v>
      </c>
      <c r="DB7" s="65">
        <f t="shared" si="22"/>
        <v>85.6</v>
      </c>
      <c r="DC7" s="65">
        <f t="shared" si="22"/>
        <v>86.5</v>
      </c>
      <c r="DD7" s="65">
        <f t="shared" si="22"/>
        <v>87.6</v>
      </c>
      <c r="DE7" s="65">
        <f t="shared" si="22"/>
        <v>89.7</v>
      </c>
      <c r="DF7" s="65"/>
      <c r="DG7" s="65">
        <f>DG8</f>
        <v>12.4</v>
      </c>
      <c r="DH7" s="65">
        <f t="shared" ref="DH7:DP7" si="23">DH8</f>
        <v>11.7</v>
      </c>
      <c r="DI7" s="65">
        <f t="shared" si="23"/>
        <v>11</v>
      </c>
      <c r="DJ7" s="65">
        <f t="shared" si="23"/>
        <v>11.1</v>
      </c>
      <c r="DK7" s="65">
        <f t="shared" si="23"/>
        <v>11.5</v>
      </c>
      <c r="DL7" s="65">
        <f t="shared" si="23"/>
        <v>8.4</v>
      </c>
      <c r="DM7" s="65">
        <f t="shared" si="23"/>
        <v>8.1</v>
      </c>
      <c r="DN7" s="65">
        <f t="shared" si="23"/>
        <v>8.1</v>
      </c>
      <c r="DO7" s="65">
        <f t="shared" si="23"/>
        <v>7.9</v>
      </c>
      <c r="DP7" s="65">
        <f t="shared" si="23"/>
        <v>8.1</v>
      </c>
      <c r="DQ7" s="65"/>
      <c r="DR7" s="65">
        <f>DR8</f>
        <v>57.8</v>
      </c>
      <c r="DS7" s="65">
        <f t="shared" ref="DS7:EA7" si="24">DS8</f>
        <v>60.2</v>
      </c>
      <c r="DT7" s="65">
        <f t="shared" si="24"/>
        <v>62.1</v>
      </c>
      <c r="DU7" s="65">
        <f t="shared" si="24"/>
        <v>63.4</v>
      </c>
      <c r="DV7" s="65">
        <f t="shared" si="24"/>
        <v>63</v>
      </c>
      <c r="DW7" s="65">
        <f t="shared" si="24"/>
        <v>44.3</v>
      </c>
      <c r="DX7" s="65">
        <f t="shared" si="24"/>
        <v>46.7</v>
      </c>
      <c r="DY7" s="65">
        <f t="shared" si="24"/>
        <v>48.4</v>
      </c>
      <c r="DZ7" s="65">
        <f t="shared" si="24"/>
        <v>50.2</v>
      </c>
      <c r="EA7" s="65">
        <f t="shared" si="24"/>
        <v>52.3</v>
      </c>
      <c r="EB7" s="65"/>
      <c r="EC7" s="65">
        <f>EC8</f>
        <v>78.900000000000006</v>
      </c>
      <c r="ED7" s="65">
        <f t="shared" ref="ED7:EL7" si="25">ED8</f>
        <v>82</v>
      </c>
      <c r="EE7" s="65">
        <f t="shared" si="25"/>
        <v>82.8</v>
      </c>
      <c r="EF7" s="65">
        <f t="shared" si="25"/>
        <v>82.5</v>
      </c>
      <c r="EG7" s="65">
        <f t="shared" si="25"/>
        <v>57.4</v>
      </c>
      <c r="EH7" s="65">
        <f t="shared" si="25"/>
        <v>61.8</v>
      </c>
      <c r="EI7" s="65">
        <f t="shared" si="25"/>
        <v>66.3</v>
      </c>
      <c r="EJ7" s="65">
        <f t="shared" si="25"/>
        <v>70</v>
      </c>
      <c r="EK7" s="65">
        <f t="shared" si="25"/>
        <v>68.2</v>
      </c>
      <c r="EL7" s="65">
        <f t="shared" si="25"/>
        <v>69.5</v>
      </c>
      <c r="EM7" s="65"/>
      <c r="EN7" s="66">
        <f>EN8</f>
        <v>26792503</v>
      </c>
      <c r="EO7" s="66">
        <f t="shared" ref="EO7:EW7" si="26">EO8</f>
        <v>26868923</v>
      </c>
      <c r="EP7" s="66">
        <f t="shared" si="26"/>
        <v>26923405</v>
      </c>
      <c r="EQ7" s="66">
        <f t="shared" si="26"/>
        <v>26993768</v>
      </c>
      <c r="ER7" s="66">
        <f t="shared" si="26"/>
        <v>27885340</v>
      </c>
      <c r="ES7" s="66">
        <f t="shared" si="26"/>
        <v>26363375</v>
      </c>
      <c r="ET7" s="66">
        <f t="shared" si="26"/>
        <v>26996532</v>
      </c>
      <c r="EU7" s="66">
        <f t="shared" si="26"/>
        <v>27577179</v>
      </c>
      <c r="EV7" s="66">
        <f t="shared" si="26"/>
        <v>27722473</v>
      </c>
      <c r="EW7" s="66">
        <f t="shared" si="26"/>
        <v>27879712</v>
      </c>
      <c r="EX7" s="66"/>
    </row>
    <row r="8" spans="1:154" s="67" customFormat="1" x14ac:dyDescent="0.15">
      <c r="A8" s="48"/>
      <c r="B8" s="68">
        <v>2019</v>
      </c>
      <c r="C8" s="68">
        <v>150002</v>
      </c>
      <c r="D8" s="68">
        <v>46</v>
      </c>
      <c r="E8" s="68">
        <v>6</v>
      </c>
      <c r="F8" s="68">
        <v>0</v>
      </c>
      <c r="G8" s="68">
        <v>15</v>
      </c>
      <c r="H8" s="68" t="s">
        <v>157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4</v>
      </c>
      <c r="R8" s="68" t="s">
        <v>38</v>
      </c>
      <c r="S8" s="68" t="s">
        <v>38</v>
      </c>
      <c r="T8" s="68" t="s">
        <v>165</v>
      </c>
      <c r="U8" s="69">
        <v>2236042</v>
      </c>
      <c r="V8" s="69">
        <v>21502</v>
      </c>
      <c r="W8" s="68" t="s">
        <v>166</v>
      </c>
      <c r="X8" s="70" t="s">
        <v>167</v>
      </c>
      <c r="Y8" s="69" t="s">
        <v>38</v>
      </c>
      <c r="Z8" s="69" t="s">
        <v>38</v>
      </c>
      <c r="AA8" s="69" t="s">
        <v>38</v>
      </c>
      <c r="AB8" s="69">
        <v>400</v>
      </c>
      <c r="AC8" s="69" t="s">
        <v>38</v>
      </c>
      <c r="AD8" s="69">
        <v>400</v>
      </c>
      <c r="AE8" s="69" t="s">
        <v>38</v>
      </c>
      <c r="AF8" s="69" t="s">
        <v>38</v>
      </c>
      <c r="AG8" s="69" t="s">
        <v>38</v>
      </c>
      <c r="AH8" s="71">
        <v>100</v>
      </c>
      <c r="AI8" s="71">
        <v>100</v>
      </c>
      <c r="AJ8" s="71">
        <v>99.2</v>
      </c>
      <c r="AK8" s="71">
        <v>101.1</v>
      </c>
      <c r="AL8" s="71">
        <v>100.4</v>
      </c>
      <c r="AM8" s="71">
        <v>101.1</v>
      </c>
      <c r="AN8" s="71">
        <v>101.2</v>
      </c>
      <c r="AO8" s="71">
        <v>100.9</v>
      </c>
      <c r="AP8" s="71">
        <v>100.9</v>
      </c>
      <c r="AQ8" s="71">
        <v>99.7</v>
      </c>
      <c r="AR8" s="71">
        <v>98.2</v>
      </c>
      <c r="AS8" s="71">
        <v>40.200000000000003</v>
      </c>
      <c r="AT8" s="71">
        <v>39.5</v>
      </c>
      <c r="AU8" s="71">
        <v>41.4</v>
      </c>
      <c r="AV8" s="71">
        <v>40.299999999999997</v>
      </c>
      <c r="AW8" s="71">
        <v>39.5</v>
      </c>
      <c r="AX8" s="71">
        <v>69.8</v>
      </c>
      <c r="AY8" s="71">
        <v>69.400000000000006</v>
      </c>
      <c r="AZ8" s="71">
        <v>68.900000000000006</v>
      </c>
      <c r="BA8" s="71">
        <v>68.400000000000006</v>
      </c>
      <c r="BB8" s="71">
        <v>66.900000000000006</v>
      </c>
      <c r="BC8" s="71">
        <v>89.5</v>
      </c>
      <c r="BD8" s="72">
        <v>0</v>
      </c>
      <c r="BE8" s="72">
        <v>1.8</v>
      </c>
      <c r="BF8" s="72">
        <v>4.0999999999999996</v>
      </c>
      <c r="BG8" s="72">
        <v>2</v>
      </c>
      <c r="BH8" s="72">
        <v>0.1</v>
      </c>
      <c r="BI8" s="72">
        <v>184.4</v>
      </c>
      <c r="BJ8" s="72">
        <v>163.19999999999999</v>
      </c>
      <c r="BK8" s="72">
        <v>179</v>
      </c>
      <c r="BL8" s="72">
        <v>176.9</v>
      </c>
      <c r="BM8" s="72">
        <v>177.9</v>
      </c>
      <c r="BN8" s="72">
        <v>59.6</v>
      </c>
      <c r="BO8" s="71">
        <v>40.799999999999997</v>
      </c>
      <c r="BP8" s="71">
        <v>39.299999999999997</v>
      </c>
      <c r="BQ8" s="71">
        <v>40.299999999999997</v>
      </c>
      <c r="BR8" s="71">
        <v>38.799999999999997</v>
      </c>
      <c r="BS8" s="71">
        <v>36.700000000000003</v>
      </c>
      <c r="BT8" s="71">
        <v>74.8</v>
      </c>
      <c r="BU8" s="71">
        <v>73.400000000000006</v>
      </c>
      <c r="BV8" s="71">
        <v>72.3</v>
      </c>
      <c r="BW8" s="71">
        <v>72.099999999999994</v>
      </c>
      <c r="BX8" s="71">
        <v>69.8</v>
      </c>
      <c r="BY8" s="71">
        <v>74.7</v>
      </c>
      <c r="BZ8" s="72">
        <v>17515</v>
      </c>
      <c r="CA8" s="72">
        <v>17520</v>
      </c>
      <c r="CB8" s="72">
        <v>17585</v>
      </c>
      <c r="CC8" s="72">
        <v>17743</v>
      </c>
      <c r="CD8" s="72">
        <v>18283</v>
      </c>
      <c r="CE8" s="72">
        <v>20395</v>
      </c>
      <c r="CF8" s="72">
        <v>20681</v>
      </c>
      <c r="CG8" s="72">
        <v>21037</v>
      </c>
      <c r="CH8" s="72">
        <v>21418</v>
      </c>
      <c r="CI8" s="72">
        <v>21604</v>
      </c>
      <c r="CJ8" s="71">
        <v>53621</v>
      </c>
      <c r="CK8" s="72">
        <v>7742</v>
      </c>
      <c r="CL8" s="72">
        <v>8027</v>
      </c>
      <c r="CM8" s="72">
        <v>8154</v>
      </c>
      <c r="CN8" s="72">
        <v>8229</v>
      </c>
      <c r="CO8" s="72">
        <v>8297</v>
      </c>
      <c r="CP8" s="72">
        <v>8536</v>
      </c>
      <c r="CQ8" s="72">
        <v>8502</v>
      </c>
      <c r="CR8" s="72">
        <v>8542</v>
      </c>
      <c r="CS8" s="72">
        <v>8518</v>
      </c>
      <c r="CT8" s="72">
        <v>7891</v>
      </c>
      <c r="CU8" s="71">
        <v>15586</v>
      </c>
      <c r="CV8" s="72">
        <v>177.9</v>
      </c>
      <c r="CW8" s="72">
        <v>184.4</v>
      </c>
      <c r="CX8" s="72">
        <v>176.7</v>
      </c>
      <c r="CY8" s="72">
        <v>184.7</v>
      </c>
      <c r="CZ8" s="72">
        <v>187.8</v>
      </c>
      <c r="DA8" s="72">
        <v>84.6</v>
      </c>
      <c r="DB8" s="72">
        <v>85.6</v>
      </c>
      <c r="DC8" s="72">
        <v>86.5</v>
      </c>
      <c r="DD8" s="72">
        <v>87.6</v>
      </c>
      <c r="DE8" s="72">
        <v>89.7</v>
      </c>
      <c r="DF8" s="72">
        <v>54.6</v>
      </c>
      <c r="DG8" s="72">
        <v>12.4</v>
      </c>
      <c r="DH8" s="72">
        <v>11.7</v>
      </c>
      <c r="DI8" s="72">
        <v>11</v>
      </c>
      <c r="DJ8" s="72">
        <v>11.1</v>
      </c>
      <c r="DK8" s="72">
        <v>11.5</v>
      </c>
      <c r="DL8" s="72">
        <v>8.4</v>
      </c>
      <c r="DM8" s="72">
        <v>8.1</v>
      </c>
      <c r="DN8" s="72">
        <v>8.1</v>
      </c>
      <c r="DO8" s="72">
        <v>7.9</v>
      </c>
      <c r="DP8" s="72">
        <v>8.1</v>
      </c>
      <c r="DQ8" s="72">
        <v>25</v>
      </c>
      <c r="DR8" s="71">
        <v>57.8</v>
      </c>
      <c r="DS8" s="71">
        <v>60.2</v>
      </c>
      <c r="DT8" s="71">
        <v>62.1</v>
      </c>
      <c r="DU8" s="71">
        <v>63.4</v>
      </c>
      <c r="DV8" s="71">
        <v>63</v>
      </c>
      <c r="DW8" s="71">
        <v>44.3</v>
      </c>
      <c r="DX8" s="71">
        <v>46.7</v>
      </c>
      <c r="DY8" s="71">
        <v>48.4</v>
      </c>
      <c r="DZ8" s="71">
        <v>50.2</v>
      </c>
      <c r="EA8" s="71">
        <v>52.3</v>
      </c>
      <c r="EB8" s="71">
        <v>53.5</v>
      </c>
      <c r="EC8" s="71">
        <v>78.900000000000006</v>
      </c>
      <c r="ED8" s="71">
        <v>82</v>
      </c>
      <c r="EE8" s="71">
        <v>82.8</v>
      </c>
      <c r="EF8" s="71">
        <v>82.5</v>
      </c>
      <c r="EG8" s="71">
        <v>57.4</v>
      </c>
      <c r="EH8" s="71">
        <v>61.8</v>
      </c>
      <c r="EI8" s="71">
        <v>66.3</v>
      </c>
      <c r="EJ8" s="71">
        <v>70</v>
      </c>
      <c r="EK8" s="71">
        <v>68.2</v>
      </c>
      <c r="EL8" s="71">
        <v>69.5</v>
      </c>
      <c r="EM8" s="71">
        <v>70</v>
      </c>
      <c r="EN8" s="72">
        <v>26792503</v>
      </c>
      <c r="EO8" s="72">
        <v>26868923</v>
      </c>
      <c r="EP8" s="72">
        <v>26923405</v>
      </c>
      <c r="EQ8" s="72">
        <v>26993768</v>
      </c>
      <c r="ER8" s="72">
        <v>27885340</v>
      </c>
      <c r="ES8" s="72">
        <v>26363375</v>
      </c>
      <c r="ET8" s="72">
        <v>26996532</v>
      </c>
      <c r="EU8" s="72">
        <v>27577179</v>
      </c>
      <c r="EV8" s="72">
        <v>27722473</v>
      </c>
      <c r="EW8" s="72">
        <v>27879712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168</v>
      </c>
      <c r="C10" s="77" t="s">
        <v>169</v>
      </c>
      <c r="D10" s="77" t="s">
        <v>170</v>
      </c>
      <c r="E10" s="77" t="s">
        <v>171</v>
      </c>
      <c r="F10" s="77" t="s">
        <v>172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2021-01-20T09:22:31Z</cp:lastPrinted>
  <dcterms:created xsi:type="dcterms:W3CDTF">2020-12-15T03:52:56Z</dcterms:created>
  <dcterms:modified xsi:type="dcterms:W3CDTF">2021-01-22T02:58:59Z</dcterms:modified>
  <cp:category/>
</cp:coreProperties>
</file>