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公営企画課・建設整備課\01 公営企画課\28　中期計画\★経営比較分析表\R30112　公営企業に係る経営比較分析(令和元年度決算)の分析コメント\"/>
    </mc:Choice>
  </mc:AlternateContent>
  <xr:revisionPtr revIDLastSave="0" documentId="13_ncr:1_{F4E1EEA0-3A8F-43F5-94EB-19CC0217E978}" xr6:coauthVersionLast="36" xr6:coauthVersionMax="36" xr10:uidLastSave="{00000000-0000-0000-0000-000000000000}"/>
  <workbookProtection workbookAlgorithmName="SHA-512" workbookHashValue="mTsm8UMMqABdNZTUZxayxGqryZ/Sr0zjywh94oI4+vGyD/LM+SMjSUObajneYdyrS4g/Q38xB5df8qSQ30eizQ==" workbookSaltValue="kO+/VsHZTYW9TygJWn6sPw==" workbookSpinCount="100000" lockStructure="1"/>
  <bookViews>
    <workbookView xWindow="0" yWindow="0" windowWidth="19200" windowHeight="814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DG90" i="4"/>
  <c r="CF90" i="4"/>
  <c r="BE90" i="4"/>
  <c r="RA81" i="4"/>
  <c r="PZ81" i="4"/>
  <c r="OY81" i="4"/>
  <c r="NX81" i="4"/>
  <c r="MW81" i="4"/>
  <c r="KO81" i="4"/>
  <c r="JN81" i="4"/>
  <c r="IM81" i="4"/>
  <c r="GK81" i="4"/>
  <c r="DB81" i="4"/>
  <c r="CA81" i="4"/>
  <c r="AZ81" i="4"/>
  <c r="Y81" i="4"/>
  <c r="RA80" i="4"/>
  <c r="OY80" i="4"/>
  <c r="NX80" i="4"/>
  <c r="MW80" i="4"/>
  <c r="KO80" i="4"/>
  <c r="JN80" i="4"/>
  <c r="IM80" i="4"/>
  <c r="HL80" i="4"/>
  <c r="GK80" i="4"/>
  <c r="EC80" i="4"/>
  <c r="DB80" i="4"/>
  <c r="CA80" i="4"/>
  <c r="Y80" i="4"/>
  <c r="RA79" i="4"/>
  <c r="PZ79" i="4"/>
  <c r="OY79" i="4"/>
  <c r="NX79" i="4"/>
  <c r="MW79" i="4"/>
  <c r="KO79" i="4"/>
  <c r="JN79" i="4"/>
  <c r="IM79" i="4"/>
  <c r="HL79" i="4"/>
  <c r="GK79" i="4"/>
  <c r="EC79" i="4"/>
  <c r="DB79" i="4"/>
  <c r="CA79" i="4"/>
  <c r="AZ79" i="4"/>
  <c r="Y79" i="4"/>
  <c r="RH56" i="4"/>
  <c r="QN56" i="4"/>
  <c r="PT56" i="4"/>
  <c r="OZ56" i="4"/>
  <c r="OF56" i="4"/>
  <c r="MN56" i="4"/>
  <c r="LT56" i="4"/>
  <c r="KF56" i="4"/>
  <c r="JL56" i="4"/>
  <c r="HT56" i="4"/>
  <c r="GZ56" i="4"/>
  <c r="GF56" i="4"/>
  <c r="FL56" i="4"/>
  <c r="CZ56" i="4"/>
  <c r="BL56" i="4"/>
  <c r="AR56" i="4"/>
  <c r="RH55" i="4"/>
  <c r="QN55" i="4"/>
  <c r="PT55" i="4"/>
  <c r="OZ55" i="4"/>
  <c r="OF55" i="4"/>
  <c r="MN55" i="4"/>
  <c r="LT55" i="4"/>
  <c r="KZ55" i="4"/>
  <c r="KF55" i="4"/>
  <c r="JL55" i="4"/>
  <c r="HT55" i="4"/>
  <c r="GZ55" i="4"/>
  <c r="FL55" i="4"/>
  <c r="ER55" i="4"/>
  <c r="CZ55" i="4"/>
  <c r="CF55" i="4"/>
  <c r="BL55" i="4"/>
  <c r="AR55" i="4"/>
  <c r="RH54" i="4"/>
  <c r="QN54" i="4"/>
  <c r="PT54" i="4"/>
  <c r="OZ54" i="4"/>
  <c r="OF54" i="4"/>
  <c r="MN54" i="4"/>
  <c r="LT54" i="4"/>
  <c r="KZ54" i="4"/>
  <c r="KF54" i="4"/>
  <c r="JL54" i="4"/>
  <c r="HT54" i="4"/>
  <c r="GZ54" i="4"/>
  <c r="GF54" i="4"/>
  <c r="FL54" i="4"/>
  <c r="ER54" i="4"/>
  <c r="CZ54" i="4"/>
  <c r="CF54" i="4"/>
  <c r="BL54" i="4"/>
  <c r="AR54" i="4"/>
  <c r="X54" i="4"/>
  <c r="RH33" i="4"/>
  <c r="PT33" i="4"/>
  <c r="OZ33" i="4"/>
  <c r="OF33" i="4"/>
  <c r="MN33" i="4"/>
  <c r="LT33" i="4"/>
  <c r="KZ33" i="4"/>
  <c r="KF33" i="4"/>
  <c r="JL33" i="4"/>
  <c r="GZ33" i="4"/>
  <c r="GF33" i="4"/>
  <c r="ER33" i="4"/>
  <c r="CF33" i="4"/>
  <c r="BL33" i="4"/>
  <c r="AR33" i="4"/>
  <c r="X33" i="4"/>
  <c r="RH32" i="4"/>
  <c r="QN32" i="4"/>
  <c r="PT32" i="4"/>
  <c r="OZ32" i="4"/>
  <c r="OF32" i="4"/>
  <c r="MN32" i="4"/>
  <c r="KZ32" i="4"/>
  <c r="KF32" i="4"/>
  <c r="JL32" i="4"/>
  <c r="HT32" i="4"/>
  <c r="GZ32" i="4"/>
  <c r="GF32" i="4"/>
  <c r="ER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Z33" i="4" l="1"/>
  <c r="PZ80" i="4"/>
  <c r="X56" i="4"/>
  <c r="HL81" i="4"/>
  <c r="AR32" i="4"/>
  <c r="FL33" i="4"/>
  <c r="GF55" i="4"/>
  <c r="CF56" i="4"/>
  <c r="CZ32" i="4"/>
  <c r="X55" i="4"/>
  <c r="KZ56" i="4"/>
  <c r="AZ80" i="4"/>
  <c r="LT32" i="4"/>
  <c r="HT33" i="4"/>
  <c r="ER56" i="4"/>
  <c r="FL32" i="4"/>
  <c r="QN33" i="4"/>
  <c r="EC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<sst xmlns="http://schemas.openxmlformats.org/spreadsheetml/2006/main" count="262" uniqueCount="106">
  <si>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</si>
  <si>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</si>
  <si>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</si>
  <si>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</si>
  <si>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</si>
  <si>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</si>
  <si>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</si>
  <si>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</si>
  <si>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</si>
  <si>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</si>
  <si>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</si>
  <si>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</si>
  <si>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</si>
  <si>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</si>
  <si>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</si>
  <si>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</si>
  <si>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</si>
  <si>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</si>
  <si>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</si>
  <si>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</si>
  <si>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</si>
  <si>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</si>
  <si>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</si>
  <si>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</si>
  <si>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</si>
  <si>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</si>
  <si>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</si>
  <si>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</si>
  <si>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</si>
  <si>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</si>
  <si>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</si>
  <si>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</si>
  <si>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</si>
  <si>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</si>
  <si>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</si>
  <si>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</si>
  <si>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</si>
  <si>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</si>
  <si>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</si>
  <si>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</si>
  <si>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</si>
  <si>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</si>
  <si>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</si>
  <si>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</si>
  <si>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</si>
  <si>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</si>
  <si>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</si>
  <si>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</si>
  <si>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</si>
  <si>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</si>
  <si>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</si>
  <si>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</si>
  <si>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</si>
  <si>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</si>
  <si>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</si>
  <si>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</si>
  <si>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</si>
  <si>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</si>
  <si>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</si>
  <si>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</si>
  <si>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</si>
  <si>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</si>
  <si>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</si>
  <si>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</si>
  <si>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</si>
  <si>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</si>
  <si>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</si>
  <si>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</si>
  <si>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</si>
  <si>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</si>
  <si>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</si>
  <si>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</si>
  <si>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</si>
  <si>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</si>
  <si>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</si>
  <si>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</si>
  <si>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</si>
  <si>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</si>
  <si>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</si>
  <si>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</si>
  <si>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</si>
  <si>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</si>
  <si>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</si>
  <si>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</si>
  <si>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</si>
  <si>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</si>
  <si>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</si>
  <si>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260002</t>
  </si>
  <si>
    <t>46</t>
  </si>
  <si>
    <t>02</t>
  </si>
  <si>
    <t>0</t>
  </si>
  <si>
    <t>000</t>
  </si>
  <si>
    <t>京都府</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</si>
  <si>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</si>
  <si>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</si>
  <si>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</si>
  <si>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</si>
  <si>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</si>
  <si>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</si>
  <si>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</si>
  <si>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</si>
  <si>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</si>
  <si>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</si>
  <si>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①経常収支比率は、費用の抑制や料金改定による収入確保等により、100％を維持しており安定的な経営状況です。
　②累積欠損金は生じていません。
　③流動比率は、各年度の未払金の増減に伴い変動していますが、600%を超えており、安全な状況です。
　④企業債残高は、今後の施設更新費用の増加に備え、資金残高平準化の観点から低利の企業債を計画的に活用することとしているため増加していますが、類似団体平均よりも大幅に低くなっています。
　⑤料金回収率は、100％を超えており問題ありません。今後も、持続可能な事業運営のために、必要な更新投資等に係る財源を確保するための方策について検討していきます。
　⑥給水原価は、類似団体平均よりも下回っている状況です。
　⑦施設利用率は類似団体平均を下回っていますが、上昇傾向にあります。
　⑧契約率はH30の料金改定において、契約水量の一部減量を認めたことから、やや減少しています。令和元年度については、一時的な需要が発生したことから契約率が上昇しました。今後も、契約率の上昇方策について検討していきます。</t>
    <rPh sb="407" eb="409">
      <t>レイワ</t>
    </rPh>
    <rPh sb="409" eb="411">
      <t>ガンネン</t>
    </rPh>
    <rPh sb="411" eb="412">
      <t>ド</t>
    </rPh>
    <rPh sb="418" eb="421">
      <t>イチジテキ</t>
    </rPh>
    <rPh sb="425" eb="427">
      <t>ハッセイ</t>
    </rPh>
    <rPh sb="433" eb="436">
      <t>ケイヤクリツ</t>
    </rPh>
    <rPh sb="437" eb="439">
      <t>ジョウショウ</t>
    </rPh>
    <phoneticPr fontId="5"/>
  </si>
  <si>
    <t>①有形固定資産減価償却費率は計画的な施設更新により、全国平均値を下回りました。
今後は老朽化している配水管路を計画的に更新し、②管路経年化率の上昇抑制と③管路更新率の改善に努めます。</t>
    <phoneticPr fontId="5"/>
  </si>
  <si>
    <t>長田野工業用水道では、平成30年3月に経営戦略を作成し、料金改定を行って経営の改善を図った結果、経営指標については比較的良好な状況となっています。今後、管路を中心とした老朽化施設の増加に伴う費用増加が経営に及ぼす影響にも留意しながら、計画的な施設更新により、安心・安全な給水体制の確保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</si>
</sst>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54.36</c:v>
                </c:pt>
                <c:pt idx="1">
                  <c:v>56.73</c:v>
                </c:pt>
                <c:pt idx="2">
                  <c:v>54.96</c:v>
                </c:pt>
                <c:pt idx="3">
                  <c:v>50.49</c:v>
                </c:pt>
                <c:pt idx="4">
                  <c:v>51.73</c:v>
                </c:pt>
              </c:numCache>
            </c:numRef>
          </c:val>
          <c:extLst>
            <c:ext xmlns:c16="http://schemas.microsoft.com/office/drawing/2014/chart" uri="{C3380CC4-5D6E-409C-BE32-E72D297353CC}">
              <c16:uniqueId val="{00000000-5357-4995-85BB-BDFB789FDB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5357-4995-85BB-BDFB789FDB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A-40CA-96BD-A29F59C93E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C1EA-40CA-96BD-A29F59C93E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108.49</c:v>
                </c:pt>
                <c:pt idx="1">
                  <c:v>100.27</c:v>
                </c:pt>
                <c:pt idx="2">
                  <c:v>101.84</c:v>
                </c:pt>
                <c:pt idx="3">
                  <c:v>103.07</c:v>
                </c:pt>
                <c:pt idx="4">
                  <c:v>108.75</c:v>
                </c:pt>
              </c:numCache>
            </c:numRef>
          </c:val>
          <c:extLst>
            <c:ext xmlns:c16="http://schemas.microsoft.com/office/drawing/2014/chart" uri="{C3380CC4-5D6E-409C-BE32-E72D297353CC}">
              <c16:uniqueId val="{00000000-8097-4F9D-B172-A8A9A411DA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8097-4F9D-B172-A8A9A411DA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9D-40C9-8F5F-B339DECE6C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9D9D-40C9-8F5F-B339DECE6C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DC-4F3C-8A55-1F7AD8526E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BCDC-4F3C-8A55-1F7AD8526E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972.87</c:v>
                </c:pt>
                <c:pt idx="1">
                  <c:v>634.07000000000005</c:v>
                </c:pt>
                <c:pt idx="2">
                  <c:v>1315.38</c:v>
                </c:pt>
                <c:pt idx="3">
                  <c:v>659.62</c:v>
                </c:pt>
                <c:pt idx="4">
                  <c:v>678.37</c:v>
                </c:pt>
              </c:numCache>
            </c:numRef>
          </c:val>
          <c:extLst>
            <c:ext xmlns:c16="http://schemas.microsoft.com/office/drawing/2014/chart" uri="{C3380CC4-5D6E-409C-BE32-E72D297353CC}">
              <c16:uniqueId val="{00000000-0C21-4B1B-ABD8-8B3B11DAAD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0C21-4B1B-ABD8-8B3B11DAAD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9.44</c:v>
                </c:pt>
                <c:pt idx="1">
                  <c:v>7.97</c:v>
                </c:pt>
                <c:pt idx="2">
                  <c:v>67.319999999999993</c:v>
                </c:pt>
                <c:pt idx="3">
                  <c:v>84.27</c:v>
                </c:pt>
                <c:pt idx="4">
                  <c:v>95.82</c:v>
                </c:pt>
              </c:numCache>
            </c:numRef>
          </c:val>
          <c:extLst>
            <c:ext xmlns:c16="http://schemas.microsoft.com/office/drawing/2014/chart" uri="{C3380CC4-5D6E-409C-BE32-E72D297353CC}">
              <c16:uniqueId val="{00000000-4A93-466F-B1C3-48824BA89E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4A93-466F-B1C3-48824BA89E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110.37</c:v>
                </c:pt>
                <c:pt idx="1">
                  <c:v>100.15</c:v>
                </c:pt>
                <c:pt idx="2">
                  <c:v>102.1</c:v>
                </c:pt>
                <c:pt idx="3">
                  <c:v>103.69</c:v>
                </c:pt>
                <c:pt idx="4">
                  <c:v>110.81</c:v>
                </c:pt>
              </c:numCache>
            </c:numRef>
          </c:val>
          <c:extLst>
            <c:ext xmlns:c16="http://schemas.microsoft.com/office/drawing/2014/chart" uri="{C3380CC4-5D6E-409C-BE32-E72D297353CC}">
              <c16:uniqueId val="{00000000-C53D-4DE2-B9AE-C52CBE5911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C53D-4DE2-B9AE-C52CBE5911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18.12</c:v>
                </c:pt>
                <c:pt idx="1">
                  <c:v>19.98</c:v>
                </c:pt>
                <c:pt idx="2">
                  <c:v>19.62</c:v>
                </c:pt>
                <c:pt idx="3">
                  <c:v>23.15</c:v>
                </c:pt>
                <c:pt idx="4">
                  <c:v>21.73</c:v>
                </c:pt>
              </c:numCache>
            </c:numRef>
          </c:val>
          <c:extLst>
            <c:ext xmlns:c16="http://schemas.microsoft.com/office/drawing/2014/chart" uri="{C3380CC4-5D6E-409C-BE32-E72D297353CC}">
              <c16:uniqueId val="{00000000-1895-44F3-82D9-9516EF9F58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1895-44F3-82D9-9516EF9F58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34.56</c:v>
                </c:pt>
                <c:pt idx="1">
                  <c:v>35.659999999999997</c:v>
                </c:pt>
                <c:pt idx="2">
                  <c:v>40.06</c:v>
                </c:pt>
                <c:pt idx="3">
                  <c:v>41.42</c:v>
                </c:pt>
                <c:pt idx="4">
                  <c:v>42.26</c:v>
                </c:pt>
              </c:numCache>
            </c:numRef>
          </c:val>
          <c:extLst>
            <c:ext xmlns:c16="http://schemas.microsoft.com/office/drawing/2014/chart" uri="{C3380CC4-5D6E-409C-BE32-E72D297353CC}">
              <c16:uniqueId val="{00000000-DDD0-4648-830D-593CB5F854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DDD0-4648-830D-593CB5F854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78.739999999999995</c:v>
                </c:pt>
                <c:pt idx="1">
                  <c:v>79.069999999999993</c:v>
                </c:pt>
                <c:pt idx="2">
                  <c:v>79.2</c:v>
                </c:pt>
                <c:pt idx="3">
                  <c:v>74.39</c:v>
                </c:pt>
                <c:pt idx="4">
                  <c:v>77.66</c:v>
                </c:pt>
              </c:numCache>
            </c:numRef>
          </c:val>
          <c:extLst>
            <c:ext xmlns:c16="http://schemas.microsoft.com/office/drawing/2014/chart" uri="{C3380CC4-5D6E-409C-BE32-E72D297353CC}">
              <c16:uniqueId val="{00000000-DD76-44A1-AC89-38A6D263B6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DD76-44A1-AC89-38A6D263B6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B1" zoomScale="85" zoomScaleNormal="85" workbookViewId="0">
      <selection activeCell="TC77" sqref="TC7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京都府</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37150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15701</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85.8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28849</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103</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108.49</v>
      </c>
      <c r="Y32" s="129"/>
      <c r="Z32" s="129"/>
      <c r="AA32" s="129"/>
      <c r="AB32" s="129"/>
      <c r="AC32" s="129"/>
      <c r="AD32" s="129"/>
      <c r="AE32" s="129"/>
      <c r="AF32" s="129"/>
      <c r="AG32" s="129"/>
      <c r="AH32" s="129"/>
      <c r="AI32" s="129"/>
      <c r="AJ32" s="129"/>
      <c r="AK32" s="129"/>
      <c r="AL32" s="129"/>
      <c r="AM32" s="129"/>
      <c r="AN32" s="129"/>
      <c r="AO32" s="129"/>
      <c r="AP32" s="129"/>
      <c r="AQ32" s="130"/>
      <c r="AR32" s="128">
        <f>データ!U6</f>
        <v>100.27</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101.84</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103.07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108.75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972.87</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634.07000000000005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1315.38</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659.62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678.37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9.44</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7.97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67.319999999999993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84.27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95.82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110.37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100.15</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102.1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103.69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110.81</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18.12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19.98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19.62</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23.15</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21.73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34.56</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35.659999999999997</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40.06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41.42</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42.26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78.739999999999995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79.069999999999993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79.2</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74.39</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77.66</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54.36</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56.73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54.96</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50.49</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51.73</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49.38</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51.15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52.15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52.21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54.51</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14.92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20.8</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29.43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32.03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36.58</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2.36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0.11</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0.36</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v9WmxoZ68sVLqo+wRBtL1SapQcK+roKy0wYM0ueIqNW0vPbLj267t7Q8CtwI6ORY4ExTiF6h2h0d0k5OmTDtw==" saltValue="26+MV6ImJK83ck5EIuRV/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108.49</v>
      </c>
      <c r="U6" s="52">
        <f>U7</f>
        <v>100.27</v>
      </c>
      <c r="V6" s="52">
        <f>V7</f>
        <v>101.84</v>
      </c>
      <c r="W6" s="52">
        <f>W7</f>
        <v>103.07</v>
      </c>
      <c r="X6" s="52">
        <f t="shared" si="3"/>
        <v>108.75</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972.87</v>
      </c>
      <c r="AQ6" s="52">
        <f>AQ7</f>
        <v>634.07000000000005</v>
      </c>
      <c r="AR6" s="52">
        <f>AR7</f>
        <v>1315.38</v>
      </c>
      <c r="AS6" s="52">
        <f>AS7</f>
        <v>659.62</v>
      </c>
      <c r="AT6" s="52">
        <f t="shared" si="3"/>
        <v>678.37</v>
      </c>
      <c r="AU6" s="52">
        <f t="shared" si="3"/>
        <v>619</v>
      </c>
      <c r="AV6" s="52">
        <f t="shared" si="3"/>
        <v>688.41</v>
      </c>
      <c r="AW6" s="52">
        <f t="shared" si="3"/>
        <v>649.91999999999996</v>
      </c>
      <c r="AX6" s="52">
        <f t="shared" si="3"/>
        <v>680.22</v>
      </c>
      <c r="AY6" s="52">
        <f t="shared" si="3"/>
        <v>786.06</v>
      </c>
      <c r="AZ6" s="50" t="str">
        <f>IF(AZ7="-","【-】","【"&amp;SUBSTITUTE(TEXT(AZ7,"#,##0.00"),"-","△")&amp;"】")</f>
        <v>【420.52】</v>
      </c>
      <c r="BA6" s="52">
        <f t="shared" si="3"/>
        <v>9.44</v>
      </c>
      <c r="BB6" s="52">
        <f>BB7</f>
        <v>7.97</v>
      </c>
      <c r="BC6" s="52">
        <f>BC7</f>
        <v>67.319999999999993</v>
      </c>
      <c r="BD6" s="52">
        <f>BD7</f>
        <v>84.27</v>
      </c>
      <c r="BE6" s="52">
        <f t="shared" si="3"/>
        <v>95.82</v>
      </c>
      <c r="BF6" s="52">
        <f t="shared" si="3"/>
        <v>552.4</v>
      </c>
      <c r="BG6" s="52">
        <f t="shared" si="3"/>
        <v>505.25</v>
      </c>
      <c r="BH6" s="52">
        <f t="shared" si="3"/>
        <v>531.53</v>
      </c>
      <c r="BI6" s="52">
        <f t="shared" si="3"/>
        <v>504.73</v>
      </c>
      <c r="BJ6" s="52">
        <f t="shared" si="3"/>
        <v>450.91</v>
      </c>
      <c r="BK6" s="50" t="str">
        <f>IF(BK7="-","【-】","【"&amp;SUBSTITUTE(TEXT(BK7,"#,##0.00"),"-","△")&amp;"】")</f>
        <v>【238.81】</v>
      </c>
      <c r="BL6" s="52">
        <f t="shared" si="3"/>
        <v>110.37</v>
      </c>
      <c r="BM6" s="52">
        <f>BM7</f>
        <v>100.15</v>
      </c>
      <c r="BN6" s="52">
        <f>BN7</f>
        <v>102.1</v>
      </c>
      <c r="BO6" s="52">
        <f>BO7</f>
        <v>103.69</v>
      </c>
      <c r="BP6" s="52">
        <f t="shared" si="3"/>
        <v>110.81</v>
      </c>
      <c r="BQ6" s="52">
        <f t="shared" si="3"/>
        <v>90.99</v>
      </c>
      <c r="BR6" s="52">
        <f t="shared" si="3"/>
        <v>93.58</v>
      </c>
      <c r="BS6" s="52">
        <f t="shared" si="3"/>
        <v>93.31</v>
      </c>
      <c r="BT6" s="52">
        <f t="shared" si="3"/>
        <v>92.2</v>
      </c>
      <c r="BU6" s="52">
        <f t="shared" si="3"/>
        <v>103.39</v>
      </c>
      <c r="BV6" s="50" t="str">
        <f>IF(BV7="-","【-】","【"&amp;SUBSTITUTE(TEXT(BV7,"#,##0.00"),"-","△")&amp;"】")</f>
        <v>【115.00】</v>
      </c>
      <c r="BW6" s="52">
        <f t="shared" si="3"/>
        <v>18.12</v>
      </c>
      <c r="BX6" s="52">
        <f>BX7</f>
        <v>19.98</v>
      </c>
      <c r="BY6" s="52">
        <f>BY7</f>
        <v>19.62</v>
      </c>
      <c r="BZ6" s="52">
        <f>BZ7</f>
        <v>23.15</v>
      </c>
      <c r="CA6" s="52">
        <f t="shared" si="3"/>
        <v>21.73</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34.56</v>
      </c>
      <c r="CI6" s="52">
        <f>CI7</f>
        <v>35.659999999999997</v>
      </c>
      <c r="CJ6" s="52">
        <f>CJ7</f>
        <v>40.06</v>
      </c>
      <c r="CK6" s="52">
        <f>CK7</f>
        <v>41.42</v>
      </c>
      <c r="CL6" s="52">
        <f t="shared" si="5"/>
        <v>42.26</v>
      </c>
      <c r="CM6" s="52">
        <f t="shared" si="5"/>
        <v>42.43</v>
      </c>
      <c r="CN6" s="52">
        <f t="shared" si="5"/>
        <v>43.12</v>
      </c>
      <c r="CO6" s="52">
        <f t="shared" si="5"/>
        <v>43.85</v>
      </c>
      <c r="CP6" s="52">
        <f t="shared" si="5"/>
        <v>44.05</v>
      </c>
      <c r="CQ6" s="52">
        <f t="shared" si="5"/>
        <v>45.51</v>
      </c>
      <c r="CR6" s="50" t="str">
        <f>IF(CR7="-","【-】","【"&amp;SUBSTITUTE(TEXT(CR7,"#,##0.00"),"-","△")&amp;"】")</f>
        <v>【55.21】</v>
      </c>
      <c r="CS6" s="52">
        <f t="shared" ref="CS6:DB6" si="6">CS7</f>
        <v>78.739999999999995</v>
      </c>
      <c r="CT6" s="52">
        <f>CT7</f>
        <v>79.069999999999993</v>
      </c>
      <c r="CU6" s="52">
        <f>CU7</f>
        <v>79.2</v>
      </c>
      <c r="CV6" s="52">
        <f>CV7</f>
        <v>74.39</v>
      </c>
      <c r="CW6" s="52">
        <f t="shared" si="6"/>
        <v>77.66</v>
      </c>
      <c r="CX6" s="52">
        <f t="shared" si="6"/>
        <v>61.07</v>
      </c>
      <c r="CY6" s="52">
        <f t="shared" si="6"/>
        <v>61.62</v>
      </c>
      <c r="CZ6" s="52">
        <f t="shared" si="6"/>
        <v>61.64</v>
      </c>
      <c r="DA6" s="52">
        <f t="shared" si="6"/>
        <v>61.85</v>
      </c>
      <c r="DB6" s="52">
        <f t="shared" si="6"/>
        <v>64.14</v>
      </c>
      <c r="DC6" s="50" t="str">
        <f>IF(DC7="-","【-】","【"&amp;SUBSTITUTE(TEXT(DC7,"#,##0.00"),"-","△")&amp;"】")</f>
        <v>【77.39】</v>
      </c>
      <c r="DD6" s="52">
        <f t="shared" ref="DD6:DM6" si="7">DD7</f>
        <v>54.36</v>
      </c>
      <c r="DE6" s="52">
        <f>DE7</f>
        <v>56.73</v>
      </c>
      <c r="DF6" s="52">
        <f>DF7</f>
        <v>54.96</v>
      </c>
      <c r="DG6" s="52">
        <f>DG7</f>
        <v>50.49</v>
      </c>
      <c r="DH6" s="52">
        <f t="shared" si="7"/>
        <v>51.73</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37150</v>
      </c>
      <c r="L7" s="54" t="s">
        <v>95</v>
      </c>
      <c r="M7" s="55">
        <v>1</v>
      </c>
      <c r="N7" s="55">
        <v>15701</v>
      </c>
      <c r="O7" s="56" t="s">
        <v>96</v>
      </c>
      <c r="P7" s="56">
        <v>85.8</v>
      </c>
      <c r="Q7" s="55">
        <v>36</v>
      </c>
      <c r="R7" s="55">
        <v>28849</v>
      </c>
      <c r="S7" s="54" t="s">
        <v>97</v>
      </c>
      <c r="T7" s="57">
        <v>108.49</v>
      </c>
      <c r="U7" s="57">
        <v>100.27</v>
      </c>
      <c r="V7" s="57">
        <v>101.84</v>
      </c>
      <c r="W7" s="57">
        <v>103.07</v>
      </c>
      <c r="X7" s="57">
        <v>108.75</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972.87</v>
      </c>
      <c r="AQ7" s="57">
        <v>634.07000000000005</v>
      </c>
      <c r="AR7" s="57">
        <v>1315.38</v>
      </c>
      <c r="AS7" s="57">
        <v>659.62</v>
      </c>
      <c r="AT7" s="57">
        <v>678.37</v>
      </c>
      <c r="AU7" s="57">
        <v>619</v>
      </c>
      <c r="AV7" s="57">
        <v>688.41</v>
      </c>
      <c r="AW7" s="57">
        <v>649.91999999999996</v>
      </c>
      <c r="AX7" s="57">
        <v>680.22</v>
      </c>
      <c r="AY7" s="57">
        <v>786.06</v>
      </c>
      <c r="AZ7" s="57">
        <v>420.52</v>
      </c>
      <c r="BA7" s="57">
        <v>9.44</v>
      </c>
      <c r="BB7" s="57">
        <v>7.97</v>
      </c>
      <c r="BC7" s="57">
        <v>67.319999999999993</v>
      </c>
      <c r="BD7" s="57">
        <v>84.27</v>
      </c>
      <c r="BE7" s="57">
        <v>95.82</v>
      </c>
      <c r="BF7" s="57">
        <v>552.4</v>
      </c>
      <c r="BG7" s="57">
        <v>505.25</v>
      </c>
      <c r="BH7" s="57">
        <v>531.53</v>
      </c>
      <c r="BI7" s="57">
        <v>504.73</v>
      </c>
      <c r="BJ7" s="57">
        <v>450.91</v>
      </c>
      <c r="BK7" s="57">
        <v>238.81</v>
      </c>
      <c r="BL7" s="57">
        <v>110.37</v>
      </c>
      <c r="BM7" s="57">
        <v>100.15</v>
      </c>
      <c r="BN7" s="57">
        <v>102.1</v>
      </c>
      <c r="BO7" s="57">
        <v>103.69</v>
      </c>
      <c r="BP7" s="57">
        <v>110.81</v>
      </c>
      <c r="BQ7" s="57">
        <v>90.99</v>
      </c>
      <c r="BR7" s="57">
        <v>93.58</v>
      </c>
      <c r="BS7" s="57">
        <v>93.31</v>
      </c>
      <c r="BT7" s="57">
        <v>92.2</v>
      </c>
      <c r="BU7" s="57">
        <v>103.39</v>
      </c>
      <c r="BV7" s="57">
        <v>115</v>
      </c>
      <c r="BW7" s="57">
        <v>18.12</v>
      </c>
      <c r="BX7" s="57">
        <v>19.98</v>
      </c>
      <c r="BY7" s="57">
        <v>19.62</v>
      </c>
      <c r="BZ7" s="57">
        <v>23.15</v>
      </c>
      <c r="CA7" s="57">
        <v>21.73</v>
      </c>
      <c r="CB7" s="57">
        <v>34.1</v>
      </c>
      <c r="CC7" s="57">
        <v>33.79</v>
      </c>
      <c r="CD7" s="57">
        <v>33.81</v>
      </c>
      <c r="CE7" s="57">
        <v>34.33</v>
      </c>
      <c r="CF7" s="57">
        <v>30.96</v>
      </c>
      <c r="CG7" s="57">
        <v>18.600000000000001</v>
      </c>
      <c r="CH7" s="57">
        <v>34.56</v>
      </c>
      <c r="CI7" s="57">
        <v>35.659999999999997</v>
      </c>
      <c r="CJ7" s="57">
        <v>40.06</v>
      </c>
      <c r="CK7" s="57">
        <v>41.42</v>
      </c>
      <c r="CL7" s="57">
        <v>42.26</v>
      </c>
      <c r="CM7" s="57">
        <v>42.43</v>
      </c>
      <c r="CN7" s="57">
        <v>43.12</v>
      </c>
      <c r="CO7" s="57">
        <v>43.85</v>
      </c>
      <c r="CP7" s="57">
        <v>44.05</v>
      </c>
      <c r="CQ7" s="57">
        <v>45.51</v>
      </c>
      <c r="CR7" s="57">
        <v>55.21</v>
      </c>
      <c r="CS7" s="57">
        <v>78.739999999999995</v>
      </c>
      <c r="CT7" s="57">
        <v>79.069999999999993</v>
      </c>
      <c r="CU7" s="57">
        <v>79.2</v>
      </c>
      <c r="CV7" s="57">
        <v>74.39</v>
      </c>
      <c r="CW7" s="57">
        <v>77.66</v>
      </c>
      <c r="CX7" s="57">
        <v>61.07</v>
      </c>
      <c r="CY7" s="57">
        <v>61.62</v>
      </c>
      <c r="CZ7" s="57">
        <v>61.64</v>
      </c>
      <c r="DA7" s="57">
        <v>61.85</v>
      </c>
      <c r="DB7" s="57">
        <v>64.14</v>
      </c>
      <c r="DC7" s="57">
        <v>77.39</v>
      </c>
      <c r="DD7" s="57">
        <v>54.36</v>
      </c>
      <c r="DE7" s="57">
        <v>56.73</v>
      </c>
      <c r="DF7" s="57">
        <v>54.96</v>
      </c>
      <c r="DG7" s="57">
        <v>50.49</v>
      </c>
      <c r="DH7" s="57">
        <v>51.73</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0</v>
      </c>
      <c r="EA7" s="57">
        <v>0</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108.49</v>
      </c>
      <c r="V11" s="65">
        <f>IF(U6="-",NA(),U6)</f>
        <v>100.27</v>
      </c>
      <c r="W11" s="65">
        <f>IF(V6="-",NA(),V6)</f>
        <v>101.84</v>
      </c>
      <c r="X11" s="65">
        <f>IF(W6="-",NA(),W6)</f>
        <v>103.07</v>
      </c>
      <c r="Y11" s="65">
        <f>IF(X6="-",NA(),X6)</f>
        <v>108.75</v>
      </c>
      <c r="AE11" s="64" t="s">
        <v>23</v>
      </c>
      <c r="AF11" s="65">
        <f>IF(AE6="-",NA(),AE6)</f>
        <v>0</v>
      </c>
      <c r="AG11" s="65">
        <f>IF(AF6="-",NA(),AF6)</f>
        <v>0</v>
      </c>
      <c r="AH11" s="65">
        <f>IF(AG6="-",NA(),AG6)</f>
        <v>0</v>
      </c>
      <c r="AI11" s="65">
        <f>IF(AH6="-",NA(),AH6)</f>
        <v>0</v>
      </c>
      <c r="AJ11" s="65">
        <f>IF(AI6="-",NA(),AI6)</f>
        <v>0</v>
      </c>
      <c r="AP11" s="64" t="s">
        <v>23</v>
      </c>
      <c r="AQ11" s="65">
        <f>IF(AP6="-",NA(),AP6)</f>
        <v>972.87</v>
      </c>
      <c r="AR11" s="65">
        <f>IF(AQ6="-",NA(),AQ6)</f>
        <v>634.07000000000005</v>
      </c>
      <c r="AS11" s="65">
        <f>IF(AR6="-",NA(),AR6)</f>
        <v>1315.38</v>
      </c>
      <c r="AT11" s="65">
        <f>IF(AS6="-",NA(),AS6)</f>
        <v>659.62</v>
      </c>
      <c r="AU11" s="65">
        <f>IF(AT6="-",NA(),AT6)</f>
        <v>678.37</v>
      </c>
      <c r="BA11" s="64" t="s">
        <v>23</v>
      </c>
      <c r="BB11" s="65">
        <f>IF(BA6="-",NA(),BA6)</f>
        <v>9.44</v>
      </c>
      <c r="BC11" s="65">
        <f>IF(BB6="-",NA(),BB6)</f>
        <v>7.97</v>
      </c>
      <c r="BD11" s="65">
        <f>IF(BC6="-",NA(),BC6)</f>
        <v>67.319999999999993</v>
      </c>
      <c r="BE11" s="65">
        <f>IF(BD6="-",NA(),BD6)</f>
        <v>84.27</v>
      </c>
      <c r="BF11" s="65">
        <f>IF(BE6="-",NA(),BE6)</f>
        <v>95.82</v>
      </c>
      <c r="BL11" s="64" t="s">
        <v>23</v>
      </c>
      <c r="BM11" s="65">
        <f>IF(BL6="-",NA(),BL6)</f>
        <v>110.37</v>
      </c>
      <c r="BN11" s="65">
        <f>IF(BM6="-",NA(),BM6)</f>
        <v>100.15</v>
      </c>
      <c r="BO11" s="65">
        <f>IF(BN6="-",NA(),BN6)</f>
        <v>102.1</v>
      </c>
      <c r="BP11" s="65">
        <f>IF(BO6="-",NA(),BO6)</f>
        <v>103.69</v>
      </c>
      <c r="BQ11" s="65">
        <f>IF(BP6="-",NA(),BP6)</f>
        <v>110.81</v>
      </c>
      <c r="BW11" s="64" t="s">
        <v>23</v>
      </c>
      <c r="BX11" s="65">
        <f>IF(BW6="-",NA(),BW6)</f>
        <v>18.12</v>
      </c>
      <c r="BY11" s="65">
        <f>IF(BX6="-",NA(),BX6)</f>
        <v>19.98</v>
      </c>
      <c r="BZ11" s="65">
        <f>IF(BY6="-",NA(),BY6)</f>
        <v>19.62</v>
      </c>
      <c r="CA11" s="65">
        <f>IF(BZ6="-",NA(),BZ6)</f>
        <v>23.15</v>
      </c>
      <c r="CB11" s="65">
        <f>IF(CA6="-",NA(),CA6)</f>
        <v>21.73</v>
      </c>
      <c r="CH11" s="64" t="s">
        <v>23</v>
      </c>
      <c r="CI11" s="65">
        <f>IF(CH6="-",NA(),CH6)</f>
        <v>34.56</v>
      </c>
      <c r="CJ11" s="65">
        <f>IF(CI6="-",NA(),CI6)</f>
        <v>35.659999999999997</v>
      </c>
      <c r="CK11" s="65">
        <f>IF(CJ6="-",NA(),CJ6)</f>
        <v>40.06</v>
      </c>
      <c r="CL11" s="65">
        <f>IF(CK6="-",NA(),CK6)</f>
        <v>41.42</v>
      </c>
      <c r="CM11" s="65">
        <f>IF(CL6="-",NA(),CL6)</f>
        <v>42.26</v>
      </c>
      <c r="CS11" s="64" t="s">
        <v>23</v>
      </c>
      <c r="CT11" s="65">
        <f>IF(CS6="-",NA(),CS6)</f>
        <v>78.739999999999995</v>
      </c>
      <c r="CU11" s="65">
        <f>IF(CT6="-",NA(),CT6)</f>
        <v>79.069999999999993</v>
      </c>
      <c r="CV11" s="65">
        <f>IF(CU6="-",NA(),CU6)</f>
        <v>79.2</v>
      </c>
      <c r="CW11" s="65">
        <f>IF(CV6="-",NA(),CV6)</f>
        <v>74.39</v>
      </c>
      <c r="CX11" s="65">
        <f>IF(CW6="-",NA(),CW6)</f>
        <v>77.66</v>
      </c>
      <c r="DD11" s="64" t="s">
        <v>23</v>
      </c>
      <c r="DE11" s="65">
        <f>IF(DD6="-",NA(),DD6)</f>
        <v>54.36</v>
      </c>
      <c r="DF11" s="65">
        <f>IF(DE6="-",NA(),DE6)</f>
        <v>56.73</v>
      </c>
      <c r="DG11" s="65">
        <f>IF(DF6="-",NA(),DF6)</f>
        <v>54.96</v>
      </c>
      <c r="DH11" s="65">
        <f>IF(DG6="-",NA(),DG6)</f>
        <v>50.49</v>
      </c>
      <c r="DI11" s="65">
        <f>IF(DH6="-",NA(),DH6)</f>
        <v>51.73</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