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a36fileshare.tksm-lan.local\400B01000企業局経営企画戦略課\長期保存\予算経理担当\D13決算\R2（令和元年度決算）\04駐車場事業\経営比較分析表（総務省）資料\"/>
    </mc:Choice>
  </mc:AlternateContent>
  <workbookProtection workbookAlgorithmName="SHA-512" workbookHashValue="rKtqtp6LoNHCM7X5jUKyrrGGM1876XYawZ34ndfAluLTEtBWD98098ieRPI70DdOps1+SJgIHrL7g1kpfeGaaw==" workbookSaltValue="O6/MdOpydEwPL3rX4W9bFw==" workbookSpinCount="100000" lockStructure="1"/>
  <bookViews>
    <workbookView xWindow="0" yWindow="0" windowWidth="15360" windowHeight="7635"/>
  </bookViews>
  <sheets>
    <sheet name="法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X7" i="5"/>
  <c r="CW7" i="5"/>
  <c r="CV7" i="5"/>
  <c r="CU7" i="5"/>
  <c r="CT7" i="5"/>
  <c r="CS7" i="5"/>
  <c r="CR7" i="5"/>
  <c r="CQ7" i="5"/>
  <c r="CP7" i="5"/>
  <c r="CO7" i="5"/>
  <c r="CN7" i="5"/>
  <c r="CM7" i="5"/>
  <c r="CK7" i="5"/>
  <c r="CJ7" i="5"/>
  <c r="CI7" i="5"/>
  <c r="CH7" i="5"/>
  <c r="CG7" i="5"/>
  <c r="CF7" i="5"/>
  <c r="CE7" i="5"/>
  <c r="CD7" i="5"/>
  <c r="CC7" i="5"/>
  <c r="CB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8" i="4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IT76" i="4"/>
  <c r="CS51" i="4"/>
  <c r="HJ30" i="4"/>
  <c r="CS30" i="4"/>
  <c r="BZ76" i="4"/>
  <c r="MA51" i="4"/>
  <c r="C11" i="5"/>
  <c r="D11" i="5"/>
  <c r="E11" i="5"/>
  <c r="B11" i="5"/>
  <c r="BK76" i="4" l="1"/>
  <c r="LH51" i="4"/>
  <c r="LT76" i="4"/>
  <c r="GQ51" i="4"/>
  <c r="LH30" i="4"/>
  <c r="IE76" i="4"/>
  <c r="BZ51" i="4"/>
  <c r="GQ30" i="4"/>
  <c r="BZ30" i="4"/>
  <c r="HA76" i="4"/>
  <c r="AN51" i="4"/>
  <c r="FE30" i="4"/>
  <c r="AN30" i="4"/>
  <c r="AG76" i="4"/>
  <c r="JV51" i="4"/>
  <c r="FE51" i="4"/>
  <c r="KP76" i="4"/>
  <c r="JV30" i="4"/>
  <c r="BG30" i="4"/>
  <c r="AV76" i="4"/>
  <c r="KO51" i="4"/>
  <c r="LE76" i="4"/>
  <c r="FX51" i="4"/>
  <c r="KO30" i="4"/>
  <c r="FX30" i="4"/>
  <c r="HP76" i="4"/>
  <c r="BG51" i="4"/>
  <c r="KA76" i="4"/>
  <c r="EL51" i="4"/>
  <c r="JC30" i="4"/>
  <c r="GL76" i="4"/>
  <c r="U51" i="4"/>
  <c r="EL30" i="4"/>
  <c r="U30" i="4"/>
  <c r="JC51" i="4"/>
  <c r="R76" i="4"/>
</calcChain>
</file>

<file path=xl/sharedStrings.xml><?xml version="1.0" encoding="utf-8"?>
<sst xmlns="http://schemas.openxmlformats.org/spreadsheetml/2006/main" count="232" uniqueCount="132">
  <si>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</si>
  <si>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</si>
  <si>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</si>
  <si>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</si>
  <si>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</si>
  <si>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</si>
  <si>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</si>
  <si>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</si>
  <si>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</si>
  <si>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</si>
  <si>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</si>
  <si>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</si>
  <si>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</si>
  <si>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</si>
  <si>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</si>
  <si>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</si>
  <si>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</si>
  <si>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</si>
  <si>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</si>
  <si>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</si>
  <si>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</si>
  <si>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</si>
  <si>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</si>
  <si>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</si>
  <si>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</si>
  <si>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</si>
  <si>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</si>
  <si>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</si>
  <si>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</si>
  <si>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</si>
  <si>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</si>
  <si>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</si>
  <si>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</si>
  <si>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</si>
  <si>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</si>
  <si>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</si>
  <si>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</si>
  <si>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</si>
  <si>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  <phoneticPr fontId="5"/>
  </si>
  <si>
    <t>⑪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</si>
  <si>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</si>
  <si>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</si>
  <si>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</si>
  <si>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</si>
  <si>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</si>
  <si>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⑨</t>
    <phoneticPr fontId="5"/>
  </si>
  <si>
    <t>⑩</t>
    <phoneticPr fontId="5"/>
  </si>
  <si>
    <t>-</t>
    <phoneticPr fontId="5"/>
  </si>
  <si>
    <t>駐車場事業(法適)</t>
    <rPh sb="0" eb="3">
      <t>チュウシャジョウ</t>
    </rPh>
    <rPh sb="3" eb="5">
      <t>ジギョウ</t>
    </rPh>
    <rPh sb="6" eb="7">
      <t>ホウ</t>
    </rPh>
    <rPh sb="7" eb="8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</si>
  <si>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</si>
  <si>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</si>
  <si>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</si>
  <si>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</si>
  <si>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</si>
  <si>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</si>
  <si>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</si>
  <si>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</si>
  <si>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</si>
  <si>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</si>
  <si>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</si>
  <si>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</si>
  <si>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</si>
  <si>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</si>
  <si>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</si>
  <si>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</si>
  <si>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</si>
  <si>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</si>
  <si>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</si>
  <si>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</si>
  <si>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</si>
  <si>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</si>
  <si>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</si>
  <si>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</si>
  <si>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</si>
  <si>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</si>
  <si>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</si>
  <si>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</si>
  <si>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</si>
  <si>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</si>
  <si>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</si>
  <si>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</si>
  <si>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</si>
  <si>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</si>
  <si>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</si>
  <si>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</si>
  <si>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</si>
  <si>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</si>
  <si>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</si>
  <si>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</si>
  <si>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</si>
  <si>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</si>
  <si>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</si>
  <si>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</si>
  <si>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</si>
  <si>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</si>
  <si>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</si>
  <si>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</si>
  <si>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</si>
  <si>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</si>
  <si>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</si>
  <si>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</si>
  <si>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</si>
  <si>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</si>
  <si>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当該値(N-4)</t>
    <phoneticPr fontId="5"/>
  </si>
  <si>
    <t>当該値(N-2)</t>
    <phoneticPr fontId="5"/>
  </si>
  <si>
    <t>当該値(N-2)</t>
    <phoneticPr fontId="5"/>
  </si>
  <si>
    <t>当該値(N-3)</t>
    <phoneticPr fontId="5"/>
  </si>
  <si>
    <t>当該値(N-2)</t>
    <phoneticPr fontId="5"/>
  </si>
  <si>
    <t>当該値(N)</t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</si>
  <si>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</si>
  <si>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</si>
  <si>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徳島県</t>
  </si>
  <si>
    <t>藍場町地下駐車場</t>
  </si>
  <si>
    <t>法適用</t>
  </si>
  <si>
    <t>駐車場整備事業</t>
  </si>
  <si>
    <t>-</t>
  </si>
  <si>
    <t>Ａ２Ｂ１</t>
  </si>
  <si>
    <t>自治体職員</t>
  </si>
  <si>
    <t>都市計画駐車場</t>
  </si>
  <si>
    <t>地下式</t>
  </si>
  <si>
    <t>商業施設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</si>
  <si>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</si>
  <si>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</si>
  <si>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</si>
  <si>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</si>
  <si>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</si>
  <si>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</si>
  <si>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</si>
  <si>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⑪稼働率
　全国平均より低い水準ではあるが、100％を超えており、今後も同水準を維持するため、適正な管理運営に努める。</t>
    <rPh sb="1" eb="4">
      <t>カドウリツ</t>
    </rPh>
    <rPh sb="6" eb="8">
      <t>ゼンコク</t>
    </rPh>
    <rPh sb="8" eb="10">
      <t>ヘイキン</t>
    </rPh>
    <rPh sb="12" eb="13">
      <t>ヒク</t>
    </rPh>
    <rPh sb="14" eb="16">
      <t>スイジュン</t>
    </rPh>
    <rPh sb="27" eb="28">
      <t>コ</t>
    </rPh>
    <rPh sb="33" eb="35">
      <t>コンゴ</t>
    </rPh>
    <rPh sb="36" eb="39">
      <t>ドウスイジュン</t>
    </rPh>
    <rPh sb="40" eb="42">
      <t>イジ</t>
    </rPh>
    <rPh sb="47" eb="49">
      <t>テキセイ</t>
    </rPh>
    <rPh sb="50" eb="52">
      <t>カンリ</t>
    </rPh>
    <rPh sb="52" eb="54">
      <t>ウンエイ</t>
    </rPh>
    <rPh sb="55" eb="56">
      <t>ツト</t>
    </rPh>
    <phoneticPr fontId="5"/>
  </si>
  <si>
    <t>⑥有形固定資産減価償却率
　施設は、４８年から供用を開始しているため、老朽化が進んでおり、減価償却率は全国平均より高くなっている。今後、計画に基づいて施設の改良等を行っていく予定である。
⑧設備投資見込額
　施設の老朽化が進んでおり、経営計画に沿って、施設の維持に必要な設備投資を実施する予定である。</t>
    <rPh sb="1" eb="3">
      <t>ユウケイ</t>
    </rPh>
    <rPh sb="3" eb="5">
      <t>コテイ</t>
    </rPh>
    <rPh sb="5" eb="7">
      <t>シサン</t>
    </rPh>
    <rPh sb="7" eb="9">
      <t>ゲンカ</t>
    </rPh>
    <phoneticPr fontId="5"/>
  </si>
  <si>
    <t>　経営については、これまで比較的堅調に推移しており、健全性を確保してきたが、新型コロナウイルス感染症や令和２年８月の近隣デパートの撤退等による影響により、駐車台数が減少している。
  今後の経営にあたっては、指定管理者との連携のもと、効率的な経営に努めることはもとより、利用者のニーズを的確に把握し、利便性の向上と安心・安全への取り組みを一層進めるよう努める。</t>
    <rPh sb="1" eb="3">
      <t>ケイエイ</t>
    </rPh>
    <rPh sb="13" eb="16">
      <t>ヒカクテキ</t>
    </rPh>
    <rPh sb="16" eb="18">
      <t>ケンチョウ</t>
    </rPh>
    <rPh sb="19" eb="21">
      <t>スイイ</t>
    </rPh>
    <rPh sb="26" eb="29">
      <t>ケンゼンセイ</t>
    </rPh>
    <rPh sb="30" eb="32">
      <t>カクホ</t>
    </rPh>
    <rPh sb="38" eb="40">
      <t>シンガタ</t>
    </rPh>
    <rPh sb="47" eb="50">
      <t>カンセンショウ</t>
    </rPh>
    <rPh sb="51" eb="53">
      <t>レイワ</t>
    </rPh>
    <rPh sb="54" eb="55">
      <t>ネン</t>
    </rPh>
    <rPh sb="56" eb="57">
      <t>ガツ</t>
    </rPh>
    <rPh sb="58" eb="60">
      <t>キンリン</t>
    </rPh>
    <rPh sb="65" eb="67">
      <t>テッタイ</t>
    </rPh>
    <rPh sb="67" eb="68">
      <t>トウ</t>
    </rPh>
    <rPh sb="71" eb="73">
      <t>エイキョウ</t>
    </rPh>
    <rPh sb="77" eb="79">
      <t>チュウシャ</t>
    </rPh>
    <rPh sb="79" eb="81">
      <t>ダイスウ</t>
    </rPh>
    <rPh sb="82" eb="84">
      <t>ゲンショウ</t>
    </rPh>
    <rPh sb="92" eb="94">
      <t>コンゴ</t>
    </rPh>
    <rPh sb="95" eb="97">
      <t>ケイエイ</t>
    </rPh>
    <rPh sb="104" eb="106">
      <t>シテイ</t>
    </rPh>
    <rPh sb="106" eb="109">
      <t>カンリシャ</t>
    </rPh>
    <rPh sb="111" eb="113">
      <t>レンケイ</t>
    </rPh>
    <rPh sb="117" eb="120">
      <t>コウリツテキ</t>
    </rPh>
    <rPh sb="121" eb="123">
      <t>ケイエイ</t>
    </rPh>
    <rPh sb="124" eb="125">
      <t>ツト</t>
    </rPh>
    <rPh sb="135" eb="138">
      <t>リヨウシャ</t>
    </rPh>
    <rPh sb="143" eb="145">
      <t>テキカク</t>
    </rPh>
    <rPh sb="146" eb="148">
      <t>ハアク</t>
    </rPh>
    <rPh sb="164" eb="165">
      <t>ト</t>
    </rPh>
    <rPh sb="166" eb="167">
      <t>ク</t>
    </rPh>
    <rPh sb="169" eb="171">
      <t>イッソウ</t>
    </rPh>
    <rPh sb="171" eb="172">
      <t>スス</t>
    </rPh>
    <rPh sb="176" eb="177">
      <t>ツト</t>
    </rPh>
    <phoneticPr fontId="5"/>
  </si>
  <si>
    <t>①経常収支比率
　料金収入等の収益や修繕費等の費用の増減により、年度によって変動があるが、100％を越えて推移しており、経営の健全性は確保されている。
④売上高ＧＯＰ比率
　営業収益については、指定管理者による固定納付金を主としているため、県による施設等の改良を計画的に実施し、費用を抑制するよう努めている。
⑤ＥＢＩＴＤＡ
　全国平均と同水準であり、これまでも堅調に推移している。</t>
    <rPh sb="164" eb="166">
      <t>ゼンコク</t>
    </rPh>
    <rPh sb="166" eb="168">
      <t>ヘイキン</t>
    </rPh>
    <rPh sb="169" eb="172">
      <t>ドウスイジュン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</si>
</sst>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5911314146664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120.2</c:v>
                </c:pt>
                <c:pt idx="1">
                  <c:v>173.9</c:v>
                </c:pt>
                <c:pt idx="2">
                  <c:v>157.6</c:v>
                </c:pt>
                <c:pt idx="3">
                  <c:v>142.69999999999999</c:v>
                </c:pt>
                <c:pt idx="4">
                  <c:v>128.1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10-4D9E-B5A4-233AC8672A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2032"/>
        <c:axId val="44759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128.9</c:v>
                </c:pt>
                <c:pt idx="1">
                  <c:v>158.69999999999999</c:v>
                </c:pt>
                <c:pt idx="2">
                  <c:v>125.3</c:v>
                </c:pt>
                <c:pt idx="3">
                  <c:v>138.30000000000001</c:v>
                </c:pt>
                <c:pt idx="4">
                  <c:v>129.5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10-4D9E-B5A4-233AC8672A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2032"/>
        <c:axId val="44759296"/>
      </c:lineChart>
      <c:catAx>
        <c:axId val="44572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9296"/>
        <c:crosses val="autoZero"/>
        <c:auto val="1"/>
        <c:lblAlgn val="ctr"/>
        <c:lblOffset val="100"/>
        <c:noMultiLvlLbl val="1"/>
      </c:catAx>
      <c:valAx>
        <c:axId val="44759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2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3522334355646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11-43EC-97CE-323BE6E34F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685056"/>
        <c:axId val="96110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11-43EC-97CE-323BE6E34F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685056"/>
        <c:axId val="96110080"/>
      </c:lineChart>
      <c:catAx>
        <c:axId val="946850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110080"/>
        <c:crosses val="autoZero"/>
        <c:auto val="1"/>
        <c:lblAlgn val="ctr"/>
        <c:lblOffset val="100"/>
        <c:noMultiLvlLbl val="1"/>
      </c:catAx>
      <c:valAx>
        <c:axId val="96110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46850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D0-4AF2-BD7A-904EAA7DF2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D0-4AF2-BD7A-904EAA7DF2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  <c:pt idx="0">
                  <c:v>74.599999999999994</c:v>
                </c:pt>
                <c:pt idx="1">
                  <c:v>76.8</c:v>
                </c:pt>
                <c:pt idx="2">
                  <c:v>78.3</c:v>
                </c:pt>
                <c:pt idx="3">
                  <c:v>80.099999999999994</c:v>
                </c:pt>
                <c:pt idx="4">
                  <c:v>82.4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91-468B-8271-0D738884E0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77952"/>
        <c:axId val="76479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  <c:pt idx="0">
                  <c:v>62.4</c:v>
                </c:pt>
                <c:pt idx="1">
                  <c:v>64.400000000000006</c:v>
                </c:pt>
                <c:pt idx="2">
                  <c:v>66</c:v>
                </c:pt>
                <c:pt idx="3">
                  <c:v>67.8</c:v>
                </c:pt>
                <c:pt idx="4">
                  <c:v>69.900000000000006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91-468B-8271-0D738884E0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77952"/>
        <c:axId val="76479872"/>
      </c:lineChart>
      <c:catAx>
        <c:axId val="764779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6479872"/>
        <c:crosses val="autoZero"/>
        <c:auto val="1"/>
        <c:lblAlgn val="ctr"/>
        <c:lblOffset val="100"/>
        <c:noMultiLvlLbl val="1"/>
      </c:catAx>
      <c:valAx>
        <c:axId val="76479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64779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3684913562427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B2-4B89-B522-D42999344B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4976"/>
        <c:axId val="78416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B2-4B89-B522-D42999344B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4976"/>
        <c:axId val="78416896"/>
      </c:lineChart>
      <c:catAx>
        <c:axId val="784149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6896"/>
        <c:crosses val="autoZero"/>
        <c:auto val="1"/>
        <c:lblAlgn val="ctr"/>
        <c:lblOffset val="100"/>
        <c:noMultiLvlLbl val="1"/>
      </c:catAx>
      <c:valAx>
        <c:axId val="78416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49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684913562427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60-437E-8EA9-DEB24D2548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30976"/>
        <c:axId val="7843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60-437E-8EA9-DEB24D2548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30976"/>
        <c:axId val="78432896"/>
      </c:lineChart>
      <c:catAx>
        <c:axId val="784309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32896"/>
        <c:crosses val="autoZero"/>
        <c:auto val="1"/>
        <c:lblAlgn val="ctr"/>
        <c:lblOffset val="100"/>
        <c:noMultiLvlLbl val="1"/>
      </c:catAx>
      <c:valAx>
        <c:axId val="78432896"/>
        <c:scaling>
          <c:orientation val="minMax"/>
          <c:max val="10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309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16147470430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143.1</c:v>
                </c:pt>
                <c:pt idx="1">
                  <c:v>148.5</c:v>
                </c:pt>
                <c:pt idx="2">
                  <c:v>138.30000000000001</c:v>
                </c:pt>
                <c:pt idx="3">
                  <c:v>130.80000000000001</c:v>
                </c:pt>
                <c:pt idx="4">
                  <c:v>118.6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85-444E-9547-E68B224DBD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112"/>
        <c:axId val="81484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397.9</c:v>
                </c:pt>
                <c:pt idx="1">
                  <c:v>400.6</c:v>
                </c:pt>
                <c:pt idx="2">
                  <c:v>396.1</c:v>
                </c:pt>
                <c:pt idx="3">
                  <c:v>389.8</c:v>
                </c:pt>
                <c:pt idx="4">
                  <c:v>375.9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85-444E-9547-E68B224DBD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112"/>
        <c:axId val="81484032"/>
      </c:lineChart>
      <c:catAx>
        <c:axId val="81482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032"/>
        <c:crosses val="autoZero"/>
        <c:auto val="1"/>
        <c:lblAlgn val="ctr"/>
        <c:lblOffset val="100"/>
        <c:noMultiLvlLbl val="1"/>
      </c:catAx>
      <c:valAx>
        <c:axId val="81484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3850501804402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75.599999999999994</c:v>
                </c:pt>
                <c:pt idx="1">
                  <c:v>97.2</c:v>
                </c:pt>
                <c:pt idx="2">
                  <c:v>88.9</c:v>
                </c:pt>
                <c:pt idx="3">
                  <c:v>81.099999999999994</c:v>
                </c:pt>
                <c:pt idx="4">
                  <c:v>73.2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8F-4617-A28F-72BBFC2A1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09760"/>
        <c:axId val="81511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57</c:v>
                </c:pt>
                <c:pt idx="1">
                  <c:v>69.3</c:v>
                </c:pt>
                <c:pt idx="2">
                  <c:v>46.5</c:v>
                </c:pt>
                <c:pt idx="3">
                  <c:v>59.3</c:v>
                </c:pt>
                <c:pt idx="4">
                  <c:v>54.6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8F-4617-A28F-72BBFC2A1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09760"/>
        <c:axId val="81511936"/>
      </c:lineChart>
      <c:catAx>
        <c:axId val="815097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1936"/>
        <c:crosses val="autoZero"/>
        <c:auto val="1"/>
        <c:lblAlgn val="ctr"/>
        <c:lblOffset val="100"/>
        <c:noMultiLvlLbl val="1"/>
      </c:catAx>
      <c:valAx>
        <c:axId val="81511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097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896465494718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54840</c:v>
                </c:pt>
                <c:pt idx="1">
                  <c:v>72296</c:v>
                </c:pt>
                <c:pt idx="2">
                  <c:v>62183</c:v>
                </c:pt>
                <c:pt idx="3">
                  <c:v>57640</c:v>
                </c:pt>
                <c:pt idx="4">
                  <c:v>52622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A4-4948-9F02-028EFFF002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37664"/>
        <c:axId val="81556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55932</c:v>
                </c:pt>
                <c:pt idx="1">
                  <c:v>66870</c:v>
                </c:pt>
                <c:pt idx="2">
                  <c:v>33937</c:v>
                </c:pt>
                <c:pt idx="3">
                  <c:v>54124</c:v>
                </c:pt>
                <c:pt idx="4">
                  <c:v>50091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A4-4948-9F02-028EFFF002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37664"/>
        <c:axId val="81556224"/>
      </c:lineChart>
      <c:catAx>
        <c:axId val="815376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56224"/>
        <c:crosses val="autoZero"/>
        <c:auto val="1"/>
        <c:lblAlgn val="ctr"/>
        <c:lblOffset val="100"/>
        <c:noMultiLvlLbl val="1"/>
      </c:catAx>
      <c:valAx>
        <c:axId val="81556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376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50068F9-B605-410B-9005-5F5BB7F26D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3F520913-2583-4ADF-AE87-FDADF4112E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848650E-415C-4B1B-8574-92AE4DAE22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A93C6BDB-E781-4154-A8B2-41B7BC3672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B8EFBDE3-B88D-4F6D-AE34-2C5ECD108F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5EB0C3F4-0A7F-4368-897D-C10556EA77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26D3DE5A-5F73-41E9-97C1-4B27E74E63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125E9649-C16C-48DF-BFF3-313A139361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623FDCFA-EAF5-4C44-9877-68798C9C8E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【27,826】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【123.6】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【312.0】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【36.6】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【157.8】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GB49" zoomScaleNormal="100" zoomScaleSheetLayoutView="70" workbookViewId="0">
      <selection activeCell="ND32" sqref="ND32:NR47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8" t="str">
        <f>データ!H6&amp;"　"&amp;データ!I6</f>
        <v>徳島県　藍場町地下駐車場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1" t="s">
        <v>1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3"/>
      <c r="AQ7" s="131" t="s">
        <v>2</v>
      </c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3"/>
      <c r="CF7" s="131" t="s">
        <v>3</v>
      </c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3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4" t="s">
        <v>5</v>
      </c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4" t="s">
        <v>6</v>
      </c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4"/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 t="s">
        <v>7</v>
      </c>
      <c r="JR7" s="134"/>
      <c r="JS7" s="134"/>
      <c r="JT7" s="134"/>
      <c r="JU7" s="134"/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4"/>
      <c r="KM7" s="134"/>
      <c r="KN7" s="134"/>
      <c r="KO7" s="134"/>
      <c r="KP7" s="134"/>
      <c r="KQ7" s="134"/>
      <c r="KR7" s="134"/>
      <c r="KS7" s="134"/>
      <c r="KT7" s="134"/>
      <c r="KU7" s="134"/>
      <c r="KV7" s="134"/>
      <c r="KW7" s="134"/>
      <c r="KX7" s="134"/>
      <c r="KY7" s="134"/>
      <c r="KZ7" s="134"/>
      <c r="LA7" s="134"/>
      <c r="LB7" s="134"/>
      <c r="LC7" s="134"/>
      <c r="LD7" s="134"/>
      <c r="LE7" s="134"/>
      <c r="LF7" s="134"/>
      <c r="LG7" s="134"/>
      <c r="LH7" s="134"/>
      <c r="LI7" s="134"/>
      <c r="LJ7" s="134" t="s">
        <v>8</v>
      </c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4"/>
      <c r="LV7" s="134"/>
      <c r="LW7" s="134"/>
      <c r="LX7" s="134"/>
      <c r="LY7" s="134"/>
      <c r="LZ7" s="134"/>
      <c r="MA7" s="134"/>
      <c r="MB7" s="134"/>
      <c r="MC7" s="134"/>
      <c r="MD7" s="134"/>
      <c r="ME7" s="134"/>
      <c r="MF7" s="134"/>
      <c r="MG7" s="134"/>
      <c r="MH7" s="134"/>
      <c r="MI7" s="134"/>
      <c r="MJ7" s="134"/>
      <c r="MK7" s="134"/>
      <c r="ML7" s="134"/>
      <c r="MM7" s="134"/>
      <c r="MN7" s="134"/>
      <c r="MO7" s="134"/>
      <c r="MP7" s="134"/>
      <c r="MQ7" s="134"/>
      <c r="MR7" s="134"/>
      <c r="MS7" s="134"/>
      <c r="MT7" s="134"/>
      <c r="MU7" s="134"/>
      <c r="MV7" s="134"/>
      <c r="MW7" s="134"/>
      <c r="MX7" s="134"/>
      <c r="MY7" s="134"/>
      <c r="MZ7" s="134"/>
      <c r="NA7" s="134"/>
      <c r="NB7" s="134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0" t="str">
        <f>データ!J7</f>
        <v>法適用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Ａ２Ｂ１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 t="str">
        <f>データ!N7</f>
        <v>自治体職員</v>
      </c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4" t="str">
        <f>データ!S7</f>
        <v>商業施設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5400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3"/>
      <c r="ND8" s="129" t="s">
        <v>10</v>
      </c>
      <c r="NE8" s="13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1" t="s">
        <v>12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3"/>
      <c r="AQ9" s="131" t="s">
        <v>13</v>
      </c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3"/>
      <c r="CF9" s="131" t="s">
        <v>14</v>
      </c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3"/>
      <c r="DU9" s="134" t="s">
        <v>15</v>
      </c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4" t="s">
        <v>16</v>
      </c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4"/>
      <c r="IW9" s="134"/>
      <c r="IX9" s="134"/>
      <c r="IY9" s="134"/>
      <c r="IZ9" s="134"/>
      <c r="JA9" s="134"/>
      <c r="JB9" s="134"/>
      <c r="JC9" s="134"/>
      <c r="JD9" s="134"/>
      <c r="JE9" s="134"/>
      <c r="JF9" s="134"/>
      <c r="JG9" s="134"/>
      <c r="JH9" s="134"/>
      <c r="JI9" s="134"/>
      <c r="JJ9" s="134"/>
      <c r="JK9" s="134"/>
      <c r="JL9" s="134"/>
      <c r="JM9" s="134"/>
      <c r="JN9" s="134"/>
      <c r="JO9" s="134"/>
      <c r="JP9" s="134"/>
      <c r="JQ9" s="134" t="s">
        <v>17</v>
      </c>
      <c r="JR9" s="134"/>
      <c r="JS9" s="134"/>
      <c r="JT9" s="134"/>
      <c r="JU9" s="134"/>
      <c r="JV9" s="134"/>
      <c r="JW9" s="134"/>
      <c r="JX9" s="134"/>
      <c r="JY9" s="134"/>
      <c r="JZ9" s="134"/>
      <c r="KA9" s="134"/>
      <c r="KB9" s="134"/>
      <c r="KC9" s="134"/>
      <c r="KD9" s="134"/>
      <c r="KE9" s="134"/>
      <c r="KF9" s="134"/>
      <c r="KG9" s="134"/>
      <c r="KH9" s="134"/>
      <c r="KI9" s="134"/>
      <c r="KJ9" s="134"/>
      <c r="KK9" s="134"/>
      <c r="KL9" s="134"/>
      <c r="KM9" s="134"/>
      <c r="KN9" s="134"/>
      <c r="KO9" s="134"/>
      <c r="KP9" s="134"/>
      <c r="KQ9" s="134"/>
      <c r="KR9" s="134"/>
      <c r="KS9" s="134"/>
      <c r="KT9" s="134"/>
      <c r="KU9" s="134"/>
      <c r="KV9" s="134"/>
      <c r="KW9" s="134"/>
      <c r="KX9" s="134"/>
      <c r="KY9" s="134"/>
      <c r="KZ9" s="134"/>
      <c r="LA9" s="134"/>
      <c r="LB9" s="134"/>
      <c r="LC9" s="134"/>
      <c r="LD9" s="134"/>
      <c r="LE9" s="134"/>
      <c r="LF9" s="134"/>
      <c r="LG9" s="134"/>
      <c r="LH9" s="134"/>
      <c r="LI9" s="134"/>
      <c r="LJ9" s="134" t="s">
        <v>18</v>
      </c>
      <c r="LK9" s="134"/>
      <c r="LL9" s="134"/>
      <c r="LM9" s="134"/>
      <c r="LN9" s="134"/>
      <c r="LO9" s="134"/>
      <c r="LP9" s="134"/>
      <c r="LQ9" s="134"/>
      <c r="LR9" s="134"/>
      <c r="LS9" s="134"/>
      <c r="LT9" s="134"/>
      <c r="LU9" s="134"/>
      <c r="LV9" s="134"/>
      <c r="LW9" s="134"/>
      <c r="LX9" s="134"/>
      <c r="LY9" s="134"/>
      <c r="LZ9" s="134"/>
      <c r="MA9" s="134"/>
      <c r="MB9" s="134"/>
      <c r="MC9" s="134"/>
      <c r="MD9" s="134"/>
      <c r="ME9" s="134"/>
      <c r="MF9" s="134"/>
      <c r="MG9" s="134"/>
      <c r="MH9" s="134"/>
      <c r="MI9" s="134"/>
      <c r="MJ9" s="134"/>
      <c r="MK9" s="134"/>
      <c r="ML9" s="134"/>
      <c r="MM9" s="134"/>
      <c r="MN9" s="134"/>
      <c r="MO9" s="134"/>
      <c r="MP9" s="134"/>
      <c r="MQ9" s="134"/>
      <c r="MR9" s="134"/>
      <c r="MS9" s="134"/>
      <c r="MT9" s="134"/>
      <c r="MU9" s="134"/>
      <c r="MV9" s="134"/>
      <c r="MW9" s="134"/>
      <c r="MX9" s="134"/>
      <c r="MY9" s="134"/>
      <c r="MZ9" s="134"/>
      <c r="NA9" s="134"/>
      <c r="NB9" s="134"/>
      <c r="NC9" s="3"/>
      <c r="ND9" s="135" t="s">
        <v>19</v>
      </c>
      <c r="NE9" s="136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4">
        <f>データ!O7</f>
        <v>93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6"/>
      <c r="AQ10" s="117" t="s">
        <v>118</v>
      </c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9"/>
      <c r="CF10" s="120" t="str">
        <f>データ!Q7</f>
        <v>地下式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47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3">
        <f>データ!V7</f>
        <v>295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300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利用料金制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26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7" t="s">
        <v>23</v>
      </c>
      <c r="NE11" s="127"/>
      <c r="NF11" s="127"/>
      <c r="NG11" s="127"/>
      <c r="NH11" s="127"/>
      <c r="NI11" s="127"/>
      <c r="NJ11" s="127"/>
      <c r="NK11" s="127"/>
      <c r="NL11" s="127"/>
      <c r="NM11" s="127"/>
      <c r="NN11" s="127"/>
      <c r="NO11" s="127"/>
      <c r="NP11" s="127"/>
      <c r="NQ11" s="127"/>
      <c r="NR11" s="127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7"/>
      <c r="NE12" s="127"/>
      <c r="NF12" s="127"/>
      <c r="NG12" s="127"/>
      <c r="NH12" s="127"/>
      <c r="NI12" s="127"/>
      <c r="NJ12" s="127"/>
      <c r="NK12" s="127"/>
      <c r="NL12" s="127"/>
      <c r="NM12" s="127"/>
      <c r="NN12" s="127"/>
      <c r="NO12" s="127"/>
      <c r="NP12" s="127"/>
      <c r="NQ12" s="127"/>
      <c r="NR12" s="127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8"/>
      <c r="NE13" s="128"/>
      <c r="NF13" s="128"/>
      <c r="NG13" s="128"/>
      <c r="NH13" s="128"/>
      <c r="NI13" s="128"/>
      <c r="NJ13" s="128"/>
      <c r="NK13" s="128"/>
      <c r="NL13" s="128"/>
      <c r="NM13" s="128"/>
      <c r="NN13" s="128"/>
      <c r="NO13" s="128"/>
      <c r="NP13" s="128"/>
      <c r="NQ13" s="128"/>
      <c r="NR13" s="128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131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 t="str">
        <f>データ!$B$11</f>
        <v>H27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 t="str">
        <f>データ!$C$11</f>
        <v>H28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 t="str">
        <f>データ!$D$11</f>
        <v>H29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 t="str">
        <f>データ!$E$11</f>
        <v>H30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 t="str">
        <f>データ!$F$11</f>
        <v>R01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 t="str">
        <f>データ!$B$11</f>
        <v>H27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 t="str">
        <f>データ!$C$11</f>
        <v>H28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 t="str">
        <f>データ!$D$11</f>
        <v>H29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 t="str">
        <f>データ!$E$11</f>
        <v>H30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 t="str">
        <f>データ!$F$11</f>
        <v>R01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 t="str">
        <f>データ!$B$11</f>
        <v>H27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 t="str">
        <f>データ!$C$11</f>
        <v>H28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 t="str">
        <f>データ!$D$11</f>
        <v>H29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 t="str">
        <f>データ!$E$11</f>
        <v>H30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 t="str">
        <f>データ!$F$11</f>
        <v>R01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7" t="s">
        <v>27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9"/>
      <c r="U31" s="110">
        <f>データ!Y7</f>
        <v>120.2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173.9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157.6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142.69999999999999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128.1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7" t="s">
        <v>27</v>
      </c>
      <c r="EB31" s="108"/>
      <c r="EC31" s="108"/>
      <c r="ED31" s="108"/>
      <c r="EE31" s="108"/>
      <c r="EF31" s="108"/>
      <c r="EG31" s="108"/>
      <c r="EH31" s="108"/>
      <c r="EI31" s="108"/>
      <c r="EJ31" s="108"/>
      <c r="EK31" s="109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7" t="s">
        <v>27</v>
      </c>
      <c r="IS31" s="108"/>
      <c r="IT31" s="108"/>
      <c r="IU31" s="108"/>
      <c r="IV31" s="108"/>
      <c r="IW31" s="108"/>
      <c r="IX31" s="108"/>
      <c r="IY31" s="108"/>
      <c r="IZ31" s="108"/>
      <c r="JA31" s="108"/>
      <c r="JB31" s="109"/>
      <c r="JC31" s="80">
        <f>データ!DK7</f>
        <v>143.1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148.5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138.30000000000001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130.80000000000001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118.6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7" t="s">
        <v>29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9"/>
      <c r="U32" s="110">
        <f>データ!AD7</f>
        <v>128.9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158.69999999999999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125.3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138.30000000000001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129.5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7" t="s">
        <v>29</v>
      </c>
      <c r="EB32" s="108"/>
      <c r="EC32" s="108"/>
      <c r="ED32" s="108"/>
      <c r="EE32" s="108"/>
      <c r="EF32" s="108"/>
      <c r="EG32" s="108"/>
      <c r="EH32" s="108"/>
      <c r="EI32" s="108"/>
      <c r="EJ32" s="108"/>
      <c r="EK32" s="109"/>
      <c r="EL32" s="110">
        <f>データ!AO7</f>
        <v>0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0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0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0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0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7" t="s">
        <v>29</v>
      </c>
      <c r="IS32" s="108"/>
      <c r="IT32" s="108"/>
      <c r="IU32" s="108"/>
      <c r="IV32" s="108"/>
      <c r="IW32" s="108"/>
      <c r="IX32" s="108"/>
      <c r="IY32" s="108"/>
      <c r="IZ32" s="108"/>
      <c r="JA32" s="108"/>
      <c r="JB32" s="109"/>
      <c r="JC32" s="80">
        <f>データ!DP7</f>
        <v>397.9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400.6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396.1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389.8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375.9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129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128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 t="str">
        <f>データ!$B$11</f>
        <v>H27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 t="str">
        <f>データ!$C$11</f>
        <v>H28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 t="str">
        <f>データ!$D$11</f>
        <v>H29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 t="str">
        <f>データ!$E$11</f>
        <v>H30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 t="str">
        <f>データ!$F$11</f>
        <v>R01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 t="str">
        <f>データ!$B$11</f>
        <v>H27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 t="str">
        <f>データ!$C$11</f>
        <v>H28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 t="str">
        <f>データ!$D$11</f>
        <v>H29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 t="str">
        <f>データ!$E$11</f>
        <v>H30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 t="str">
        <f>データ!$F$11</f>
        <v>R01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 t="str">
        <f>データ!$B$11</f>
        <v>H27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 t="str">
        <f>データ!$C$11</f>
        <v>H28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 t="str">
        <f>データ!$D$11</f>
        <v>H29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 t="str">
        <f>データ!$E$11</f>
        <v>H30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 t="str">
        <f>データ!$F$11</f>
        <v>R01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7" t="s">
        <v>27</v>
      </c>
      <c r="K52" s="108"/>
      <c r="L52" s="108"/>
      <c r="M52" s="108"/>
      <c r="N52" s="108"/>
      <c r="O52" s="108"/>
      <c r="P52" s="108"/>
      <c r="Q52" s="108"/>
      <c r="R52" s="108"/>
      <c r="S52" s="108"/>
      <c r="T52" s="109"/>
      <c r="U52" s="106">
        <f>データ!AU7</f>
        <v>0</v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>
        <f>データ!AV7</f>
        <v>0</v>
      </c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>
        <f>データ!AW7</f>
        <v>0</v>
      </c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>
        <f>データ!AX7</f>
        <v>0</v>
      </c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>
        <f>データ!AY7</f>
        <v>0</v>
      </c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7" t="s">
        <v>27</v>
      </c>
      <c r="EB52" s="108"/>
      <c r="EC52" s="108"/>
      <c r="ED52" s="108"/>
      <c r="EE52" s="108"/>
      <c r="EF52" s="108"/>
      <c r="EG52" s="108"/>
      <c r="EH52" s="108"/>
      <c r="EI52" s="108"/>
      <c r="EJ52" s="108"/>
      <c r="EK52" s="109"/>
      <c r="EL52" s="110">
        <f>データ!BF7</f>
        <v>75.599999999999994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97.2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88.9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81.099999999999994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73.2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7" t="s">
        <v>27</v>
      </c>
      <c r="IS52" s="108"/>
      <c r="IT52" s="108"/>
      <c r="IU52" s="108"/>
      <c r="IV52" s="108"/>
      <c r="IW52" s="108"/>
      <c r="IX52" s="108"/>
      <c r="IY52" s="108"/>
      <c r="IZ52" s="108"/>
      <c r="JA52" s="108"/>
      <c r="JB52" s="109"/>
      <c r="JC52" s="106">
        <f>データ!BQ7</f>
        <v>54840</v>
      </c>
      <c r="JD52" s="106"/>
      <c r="JE52" s="106"/>
      <c r="JF52" s="106"/>
      <c r="JG52" s="106"/>
      <c r="JH52" s="106"/>
      <c r="JI52" s="106"/>
      <c r="JJ52" s="106"/>
      <c r="JK52" s="106"/>
      <c r="JL52" s="106"/>
      <c r="JM52" s="106"/>
      <c r="JN52" s="106"/>
      <c r="JO52" s="106"/>
      <c r="JP52" s="106"/>
      <c r="JQ52" s="106"/>
      <c r="JR52" s="106"/>
      <c r="JS52" s="106"/>
      <c r="JT52" s="106"/>
      <c r="JU52" s="106"/>
      <c r="JV52" s="106">
        <f>データ!BR7</f>
        <v>72296</v>
      </c>
      <c r="JW52" s="106"/>
      <c r="JX52" s="106"/>
      <c r="JY52" s="106"/>
      <c r="JZ52" s="106"/>
      <c r="KA52" s="106"/>
      <c r="KB52" s="106"/>
      <c r="KC52" s="106"/>
      <c r="KD52" s="106"/>
      <c r="KE52" s="106"/>
      <c r="KF52" s="106"/>
      <c r="KG52" s="106"/>
      <c r="KH52" s="106"/>
      <c r="KI52" s="106"/>
      <c r="KJ52" s="106"/>
      <c r="KK52" s="106"/>
      <c r="KL52" s="106"/>
      <c r="KM52" s="106"/>
      <c r="KN52" s="106"/>
      <c r="KO52" s="106">
        <f>データ!BS7</f>
        <v>62183</v>
      </c>
      <c r="KP52" s="106"/>
      <c r="KQ52" s="106"/>
      <c r="KR52" s="106"/>
      <c r="KS52" s="106"/>
      <c r="KT52" s="106"/>
      <c r="KU52" s="106"/>
      <c r="KV52" s="106"/>
      <c r="KW52" s="106"/>
      <c r="KX52" s="106"/>
      <c r="KY52" s="106"/>
      <c r="KZ52" s="106"/>
      <c r="LA52" s="106"/>
      <c r="LB52" s="106"/>
      <c r="LC52" s="106"/>
      <c r="LD52" s="106"/>
      <c r="LE52" s="106"/>
      <c r="LF52" s="106"/>
      <c r="LG52" s="106"/>
      <c r="LH52" s="106">
        <f>データ!BT7</f>
        <v>57640</v>
      </c>
      <c r="LI52" s="106"/>
      <c r="LJ52" s="106"/>
      <c r="LK52" s="106"/>
      <c r="LL52" s="106"/>
      <c r="LM52" s="106"/>
      <c r="LN52" s="106"/>
      <c r="LO52" s="106"/>
      <c r="LP52" s="106"/>
      <c r="LQ52" s="106"/>
      <c r="LR52" s="106"/>
      <c r="LS52" s="106"/>
      <c r="LT52" s="106"/>
      <c r="LU52" s="106"/>
      <c r="LV52" s="106"/>
      <c r="LW52" s="106"/>
      <c r="LX52" s="106"/>
      <c r="LY52" s="106"/>
      <c r="LZ52" s="106"/>
      <c r="MA52" s="106">
        <f>データ!BU7</f>
        <v>52622</v>
      </c>
      <c r="MB52" s="106"/>
      <c r="MC52" s="106"/>
      <c r="MD52" s="106"/>
      <c r="ME52" s="106"/>
      <c r="MF52" s="106"/>
      <c r="MG52" s="106"/>
      <c r="MH52" s="106"/>
      <c r="MI52" s="106"/>
      <c r="MJ52" s="106"/>
      <c r="MK52" s="106"/>
      <c r="ML52" s="106"/>
      <c r="MM52" s="106"/>
      <c r="MN52" s="106"/>
      <c r="MO52" s="106"/>
      <c r="MP52" s="106"/>
      <c r="MQ52" s="106"/>
      <c r="MR52" s="106"/>
      <c r="MS52" s="10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7" t="s">
        <v>29</v>
      </c>
      <c r="K53" s="108"/>
      <c r="L53" s="108"/>
      <c r="M53" s="108"/>
      <c r="N53" s="108"/>
      <c r="O53" s="108"/>
      <c r="P53" s="108"/>
      <c r="Q53" s="108"/>
      <c r="R53" s="108"/>
      <c r="S53" s="108"/>
      <c r="T53" s="109"/>
      <c r="U53" s="106">
        <f>データ!AZ7</f>
        <v>0</v>
      </c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>
        <f>データ!BA7</f>
        <v>0</v>
      </c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>
        <f>データ!BB7</f>
        <v>0</v>
      </c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>
        <f>データ!BC7</f>
        <v>0</v>
      </c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>
        <f>データ!BD7</f>
        <v>0</v>
      </c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7" t="s">
        <v>29</v>
      </c>
      <c r="EB53" s="108"/>
      <c r="EC53" s="108"/>
      <c r="ED53" s="108"/>
      <c r="EE53" s="108"/>
      <c r="EF53" s="108"/>
      <c r="EG53" s="108"/>
      <c r="EH53" s="108"/>
      <c r="EI53" s="108"/>
      <c r="EJ53" s="108"/>
      <c r="EK53" s="109"/>
      <c r="EL53" s="110">
        <f>データ!BK7</f>
        <v>57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69.3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46.5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59.3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54.6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7" t="s">
        <v>29</v>
      </c>
      <c r="IS53" s="108"/>
      <c r="IT53" s="108"/>
      <c r="IU53" s="108"/>
      <c r="IV53" s="108"/>
      <c r="IW53" s="108"/>
      <c r="IX53" s="108"/>
      <c r="IY53" s="108"/>
      <c r="IZ53" s="108"/>
      <c r="JA53" s="108"/>
      <c r="JB53" s="109"/>
      <c r="JC53" s="106">
        <f>データ!BV7</f>
        <v>55932</v>
      </c>
      <c r="JD53" s="106"/>
      <c r="JE53" s="106"/>
      <c r="JF53" s="106"/>
      <c r="JG53" s="106"/>
      <c r="JH53" s="106"/>
      <c r="JI53" s="106"/>
      <c r="JJ53" s="106"/>
      <c r="JK53" s="106"/>
      <c r="JL53" s="106"/>
      <c r="JM53" s="106"/>
      <c r="JN53" s="106"/>
      <c r="JO53" s="106"/>
      <c r="JP53" s="106"/>
      <c r="JQ53" s="106"/>
      <c r="JR53" s="106"/>
      <c r="JS53" s="106"/>
      <c r="JT53" s="106"/>
      <c r="JU53" s="106"/>
      <c r="JV53" s="106">
        <f>データ!BW7</f>
        <v>66870</v>
      </c>
      <c r="JW53" s="106"/>
      <c r="JX53" s="106"/>
      <c r="JY53" s="106"/>
      <c r="JZ53" s="106"/>
      <c r="KA53" s="106"/>
      <c r="KB53" s="106"/>
      <c r="KC53" s="106"/>
      <c r="KD53" s="106"/>
      <c r="KE53" s="106"/>
      <c r="KF53" s="106"/>
      <c r="KG53" s="106"/>
      <c r="KH53" s="106"/>
      <c r="KI53" s="106"/>
      <c r="KJ53" s="106"/>
      <c r="KK53" s="106"/>
      <c r="KL53" s="106"/>
      <c r="KM53" s="106"/>
      <c r="KN53" s="106"/>
      <c r="KO53" s="106">
        <f>データ!BX7</f>
        <v>33937</v>
      </c>
      <c r="KP53" s="106"/>
      <c r="KQ53" s="106"/>
      <c r="KR53" s="106"/>
      <c r="KS53" s="106"/>
      <c r="KT53" s="106"/>
      <c r="KU53" s="106"/>
      <c r="KV53" s="106"/>
      <c r="KW53" s="106"/>
      <c r="KX53" s="106"/>
      <c r="KY53" s="106"/>
      <c r="KZ53" s="106"/>
      <c r="LA53" s="106"/>
      <c r="LB53" s="106"/>
      <c r="LC53" s="106"/>
      <c r="LD53" s="106"/>
      <c r="LE53" s="106"/>
      <c r="LF53" s="106"/>
      <c r="LG53" s="106"/>
      <c r="LH53" s="106">
        <f>データ!BY7</f>
        <v>54124</v>
      </c>
      <c r="LI53" s="106"/>
      <c r="LJ53" s="106"/>
      <c r="LK53" s="106"/>
      <c r="LL53" s="106"/>
      <c r="LM53" s="106"/>
      <c r="LN53" s="106"/>
      <c r="LO53" s="106"/>
      <c r="LP53" s="106"/>
      <c r="LQ53" s="106"/>
      <c r="LR53" s="106"/>
      <c r="LS53" s="106"/>
      <c r="LT53" s="106"/>
      <c r="LU53" s="106"/>
      <c r="LV53" s="106"/>
      <c r="LW53" s="106"/>
      <c r="LX53" s="106"/>
      <c r="LY53" s="106"/>
      <c r="LZ53" s="106"/>
      <c r="MA53" s="106">
        <f>データ!BZ7</f>
        <v>50091</v>
      </c>
      <c r="MB53" s="106"/>
      <c r="MC53" s="106"/>
      <c r="MD53" s="106"/>
      <c r="ME53" s="106"/>
      <c r="MF53" s="106"/>
      <c r="MG53" s="106"/>
      <c r="MH53" s="106"/>
      <c r="MI53" s="106"/>
      <c r="MJ53" s="106"/>
      <c r="MK53" s="106"/>
      <c r="ML53" s="106"/>
      <c r="MM53" s="106"/>
      <c r="MN53" s="106"/>
      <c r="MO53" s="106"/>
      <c r="MP53" s="106"/>
      <c r="MQ53" s="106"/>
      <c r="MR53" s="106"/>
      <c r="MS53" s="10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130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>
        <f>データ!CM7</f>
        <v>0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 t="str">
        <f>データ!$B$11</f>
        <v>H27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 t="str">
        <f>データ!$C$11</f>
        <v>H28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 t="str">
        <f>データ!$D$11</f>
        <v>H29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 t="str">
        <f>データ!$E$11</f>
        <v>H30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 t="str">
        <f>データ!$F$11</f>
        <v>R01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>
        <f>データ!CN7</f>
        <v>459729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 t="str">
        <f>データ!$B$11</f>
        <v>H27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 t="str">
        <f>データ!$C$11</f>
        <v>H28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 t="str">
        <f>データ!$D$11</f>
        <v>H29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 t="str">
        <f>データ!$E$11</f>
        <v>H30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 t="str">
        <f>データ!$F$11</f>
        <v>R01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 t="str">
        <f>データ!$B$11</f>
        <v>H27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 t="str">
        <f>データ!$C$11</f>
        <v>H28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 t="str">
        <f>データ!$D$11</f>
        <v>H29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 t="str">
        <f>データ!$E$11</f>
        <v>H30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 t="str">
        <f>データ!$F$11</f>
        <v>R01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>
        <f>データ!CB7</f>
        <v>74.599999999999994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>
        <f>データ!CC7</f>
        <v>76.8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>
        <f>データ!CD7</f>
        <v>78.3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>
        <f>データ!CE7</f>
        <v>80.099999999999994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>
        <f>データ!CF7</f>
        <v>82.4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>
        <f>データ!CO7</f>
        <v>0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>
        <f>データ!CP7</f>
        <v>0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>
        <f>データ!CQ7</f>
        <v>0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>
        <f>データ!CR7</f>
        <v>0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>
        <f>データ!CS7</f>
        <v>0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>
        <f>データ!CG7</f>
        <v>62.4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>
        <f>データ!CH7</f>
        <v>64.400000000000006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>
        <f>データ!CI7</f>
        <v>66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>
        <f>データ!CJ7</f>
        <v>67.8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>
        <f>データ!CK7</f>
        <v>69.900000000000006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>
        <f>データ!CT7</f>
        <v>0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>
        <f>データ!CU7</f>
        <v>0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>
        <f>データ!CV7</f>
        <v>0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>
        <f>データ!CW7</f>
        <v>0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>
        <f>データ!CX7</f>
        <v>0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0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0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0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0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0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【123.6】</v>
      </c>
      <c r="C88" s="46" t="str">
        <f>データ!AT6</f>
        <v>【0.0】</v>
      </c>
      <c r="D88" s="46" t="str">
        <f>データ!BE6</f>
        <v>【0】</v>
      </c>
      <c r="E88" s="46" t="str">
        <f>データ!DU6</f>
        <v>【157.8】</v>
      </c>
      <c r="F88" s="46" t="str">
        <f>データ!BP6</f>
        <v>【37.3】</v>
      </c>
      <c r="G88" s="46" t="str">
        <f>データ!CA6</f>
        <v>【27,826】</v>
      </c>
      <c r="H88" s="46" t="str">
        <f>データ!CL6</f>
        <v>【36.6】</v>
      </c>
      <c r="I88" s="46" t="s">
        <v>47</v>
      </c>
      <c r="J88" s="46" t="s">
        <v>47</v>
      </c>
      <c r="K88" s="46" t="str">
        <f>データ!CY6</f>
        <v>【312.0】</v>
      </c>
      <c r="L88" s="46" t="str">
        <f>データ!DJ6</f>
        <v>【0.4】</v>
      </c>
      <c r="M88" s="47"/>
      <c r="N88" s="47" t="e">
        <f>データ!#REF!</f>
        <v>#REF!</v>
      </c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lfIsoFIl0aggOfagi3Hcww3/Wo5WRJExFCTCMrEEFIxLqt/ECAPL0dk5ZZ6nxpVnhXbeAT7T1L6J0+VKYM++vA==" saltValue="gutZ9QYFeSffWKNJkc4R1Q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48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49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50</v>
      </c>
      <c r="B3" s="50" t="s">
        <v>51</v>
      </c>
      <c r="C3" s="50" t="s">
        <v>52</v>
      </c>
      <c r="D3" s="50" t="s">
        <v>53</v>
      </c>
      <c r="E3" s="50" t="s">
        <v>54</v>
      </c>
      <c r="F3" s="50" t="s">
        <v>55</v>
      </c>
      <c r="G3" s="50" t="s">
        <v>56</v>
      </c>
      <c r="H3" s="143" t="s">
        <v>57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58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59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60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61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68</v>
      </c>
      <c r="CN4" s="149" t="s">
        <v>69</v>
      </c>
      <c r="CO4" s="140" t="s">
        <v>70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73</v>
      </c>
      <c r="B5" s="58"/>
      <c r="C5" s="58"/>
      <c r="D5" s="58"/>
      <c r="E5" s="58"/>
      <c r="F5" s="58"/>
      <c r="G5" s="58"/>
      <c r="H5" s="59" t="s">
        <v>74</v>
      </c>
      <c r="I5" s="59" t="s">
        <v>75</v>
      </c>
      <c r="J5" s="59" t="s">
        <v>76</v>
      </c>
      <c r="K5" s="59" t="s">
        <v>77</v>
      </c>
      <c r="L5" s="59" t="s">
        <v>78</v>
      </c>
      <c r="M5" s="59" t="s">
        <v>4</v>
      </c>
      <c r="N5" s="59" t="s">
        <v>5</v>
      </c>
      <c r="O5" s="59" t="s">
        <v>79</v>
      </c>
      <c r="P5" s="59" t="s">
        <v>13</v>
      </c>
      <c r="Q5" s="59" t="s">
        <v>80</v>
      </c>
      <c r="R5" s="59" t="s">
        <v>81</v>
      </c>
      <c r="S5" s="59" t="s">
        <v>82</v>
      </c>
      <c r="T5" s="59" t="s">
        <v>83</v>
      </c>
      <c r="U5" s="59" t="s">
        <v>84</v>
      </c>
      <c r="V5" s="59" t="s">
        <v>85</v>
      </c>
      <c r="W5" s="59" t="s">
        <v>86</v>
      </c>
      <c r="X5" s="59" t="s">
        <v>87</v>
      </c>
      <c r="Y5" s="59" t="s">
        <v>88</v>
      </c>
      <c r="Z5" s="59" t="s">
        <v>89</v>
      </c>
      <c r="AA5" s="59" t="s">
        <v>90</v>
      </c>
      <c r="AB5" s="59" t="s">
        <v>91</v>
      </c>
      <c r="AC5" s="59" t="s">
        <v>92</v>
      </c>
      <c r="AD5" s="59" t="s">
        <v>93</v>
      </c>
      <c r="AE5" s="59" t="s">
        <v>94</v>
      </c>
      <c r="AF5" s="59" t="s">
        <v>95</v>
      </c>
      <c r="AG5" s="59" t="s">
        <v>96</v>
      </c>
      <c r="AH5" s="59" t="s">
        <v>97</v>
      </c>
      <c r="AI5" s="59" t="s">
        <v>98</v>
      </c>
      <c r="AJ5" s="59" t="s">
        <v>88</v>
      </c>
      <c r="AK5" s="59" t="s">
        <v>89</v>
      </c>
      <c r="AL5" s="59" t="s">
        <v>90</v>
      </c>
      <c r="AM5" s="59" t="s">
        <v>99</v>
      </c>
      <c r="AN5" s="59" t="s">
        <v>100</v>
      </c>
      <c r="AO5" s="59" t="s">
        <v>93</v>
      </c>
      <c r="AP5" s="59" t="s">
        <v>94</v>
      </c>
      <c r="AQ5" s="59" t="s">
        <v>95</v>
      </c>
      <c r="AR5" s="59" t="s">
        <v>96</v>
      </c>
      <c r="AS5" s="59" t="s">
        <v>97</v>
      </c>
      <c r="AT5" s="59" t="s">
        <v>98</v>
      </c>
      <c r="AU5" s="59" t="s">
        <v>101</v>
      </c>
      <c r="AV5" s="59" t="s">
        <v>102</v>
      </c>
      <c r="AW5" s="59" t="s">
        <v>90</v>
      </c>
      <c r="AX5" s="59" t="s">
        <v>99</v>
      </c>
      <c r="AY5" s="59" t="s">
        <v>100</v>
      </c>
      <c r="AZ5" s="59" t="s">
        <v>93</v>
      </c>
      <c r="BA5" s="59" t="s">
        <v>94</v>
      </c>
      <c r="BB5" s="59" t="s">
        <v>95</v>
      </c>
      <c r="BC5" s="59" t="s">
        <v>96</v>
      </c>
      <c r="BD5" s="59" t="s">
        <v>97</v>
      </c>
      <c r="BE5" s="59" t="s">
        <v>98</v>
      </c>
      <c r="BF5" s="59" t="s">
        <v>88</v>
      </c>
      <c r="BG5" s="59" t="s">
        <v>89</v>
      </c>
      <c r="BH5" s="59" t="s">
        <v>90</v>
      </c>
      <c r="BI5" s="59" t="s">
        <v>99</v>
      </c>
      <c r="BJ5" s="59" t="s">
        <v>100</v>
      </c>
      <c r="BK5" s="59" t="s">
        <v>93</v>
      </c>
      <c r="BL5" s="59" t="s">
        <v>94</v>
      </c>
      <c r="BM5" s="59" t="s">
        <v>95</v>
      </c>
      <c r="BN5" s="59" t="s">
        <v>96</v>
      </c>
      <c r="BO5" s="59" t="s">
        <v>97</v>
      </c>
      <c r="BP5" s="59" t="s">
        <v>98</v>
      </c>
      <c r="BQ5" s="59" t="s">
        <v>88</v>
      </c>
      <c r="BR5" s="59" t="s">
        <v>89</v>
      </c>
      <c r="BS5" s="59" t="s">
        <v>90</v>
      </c>
      <c r="BT5" s="59" t="s">
        <v>99</v>
      </c>
      <c r="BU5" s="59" t="s">
        <v>100</v>
      </c>
      <c r="BV5" s="59" t="s">
        <v>93</v>
      </c>
      <c r="BW5" s="59" t="s">
        <v>94</v>
      </c>
      <c r="BX5" s="59" t="s">
        <v>95</v>
      </c>
      <c r="BY5" s="59" t="s">
        <v>96</v>
      </c>
      <c r="BZ5" s="59" t="s">
        <v>97</v>
      </c>
      <c r="CA5" s="59" t="s">
        <v>98</v>
      </c>
      <c r="CB5" s="59" t="s">
        <v>103</v>
      </c>
      <c r="CC5" s="59" t="s">
        <v>102</v>
      </c>
      <c r="CD5" s="59" t="s">
        <v>90</v>
      </c>
      <c r="CE5" s="59" t="s">
        <v>99</v>
      </c>
      <c r="CF5" s="59" t="s">
        <v>92</v>
      </c>
      <c r="CG5" s="59" t="s">
        <v>93</v>
      </c>
      <c r="CH5" s="59" t="s">
        <v>94</v>
      </c>
      <c r="CI5" s="59" t="s">
        <v>95</v>
      </c>
      <c r="CJ5" s="59" t="s">
        <v>96</v>
      </c>
      <c r="CK5" s="59" t="s">
        <v>97</v>
      </c>
      <c r="CL5" s="59" t="s">
        <v>98</v>
      </c>
      <c r="CM5" s="150"/>
      <c r="CN5" s="150"/>
      <c r="CO5" s="59" t="s">
        <v>101</v>
      </c>
      <c r="CP5" s="59" t="s">
        <v>89</v>
      </c>
      <c r="CQ5" s="59" t="s">
        <v>104</v>
      </c>
      <c r="CR5" s="59" t="s">
        <v>99</v>
      </c>
      <c r="CS5" s="59" t="s">
        <v>100</v>
      </c>
      <c r="CT5" s="59" t="s">
        <v>93</v>
      </c>
      <c r="CU5" s="59" t="s">
        <v>94</v>
      </c>
      <c r="CV5" s="59" t="s">
        <v>95</v>
      </c>
      <c r="CW5" s="59" t="s">
        <v>96</v>
      </c>
      <c r="CX5" s="59" t="s">
        <v>97</v>
      </c>
      <c r="CY5" s="59" t="s">
        <v>98</v>
      </c>
      <c r="CZ5" s="59" t="s">
        <v>88</v>
      </c>
      <c r="DA5" s="59" t="s">
        <v>89</v>
      </c>
      <c r="DB5" s="59" t="s">
        <v>105</v>
      </c>
      <c r="DC5" s="59" t="s">
        <v>99</v>
      </c>
      <c r="DD5" s="59" t="s">
        <v>100</v>
      </c>
      <c r="DE5" s="59" t="s">
        <v>93</v>
      </c>
      <c r="DF5" s="59" t="s">
        <v>94</v>
      </c>
      <c r="DG5" s="59" t="s">
        <v>95</v>
      </c>
      <c r="DH5" s="59" t="s">
        <v>96</v>
      </c>
      <c r="DI5" s="59" t="s">
        <v>97</v>
      </c>
      <c r="DJ5" s="59" t="s">
        <v>35</v>
      </c>
      <c r="DK5" s="59" t="s">
        <v>88</v>
      </c>
      <c r="DL5" s="59" t="s">
        <v>106</v>
      </c>
      <c r="DM5" s="59" t="s">
        <v>107</v>
      </c>
      <c r="DN5" s="59" t="s">
        <v>91</v>
      </c>
      <c r="DO5" s="59" t="s">
        <v>108</v>
      </c>
      <c r="DP5" s="59" t="s">
        <v>93</v>
      </c>
      <c r="DQ5" s="59" t="s">
        <v>94</v>
      </c>
      <c r="DR5" s="59" t="s">
        <v>95</v>
      </c>
      <c r="DS5" s="59" t="s">
        <v>96</v>
      </c>
      <c r="DT5" s="59" t="s">
        <v>97</v>
      </c>
      <c r="DU5" s="59" t="s">
        <v>98</v>
      </c>
    </row>
    <row r="6" spans="1:125" s="66" customFormat="1" x14ac:dyDescent="0.15">
      <c r="A6" s="49" t="s">
        <v>109</v>
      </c>
      <c r="B6" s="60">
        <f>B8</f>
        <v>2019</v>
      </c>
      <c r="C6" s="60">
        <f t="shared" ref="C6:X6" si="1">C8</f>
        <v>360007</v>
      </c>
      <c r="D6" s="60">
        <f t="shared" si="1"/>
        <v>46</v>
      </c>
      <c r="E6" s="60">
        <f t="shared" si="1"/>
        <v>14</v>
      </c>
      <c r="F6" s="60">
        <f t="shared" si="1"/>
        <v>0</v>
      </c>
      <c r="G6" s="60">
        <f t="shared" si="1"/>
        <v>1</v>
      </c>
      <c r="H6" s="60" t="str">
        <f>SUBSTITUTE(H8,"　","")</f>
        <v>徳島県</v>
      </c>
      <c r="I6" s="60" t="str">
        <f t="shared" si="1"/>
        <v>藍場町地下駐車場</v>
      </c>
      <c r="J6" s="60" t="str">
        <f t="shared" si="1"/>
        <v>法適用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Ａ２Ｂ１</v>
      </c>
      <c r="N6" s="60" t="str">
        <f t="shared" si="1"/>
        <v>自治体職員</v>
      </c>
      <c r="O6" s="61">
        <f t="shared" si="1"/>
        <v>93</v>
      </c>
      <c r="P6" s="62" t="str">
        <f t="shared" si="1"/>
        <v>都市計画駐車場</v>
      </c>
      <c r="Q6" s="62" t="str">
        <f t="shared" si="1"/>
        <v>地下式</v>
      </c>
      <c r="R6" s="63">
        <f t="shared" si="1"/>
        <v>47</v>
      </c>
      <c r="S6" s="62" t="str">
        <f t="shared" si="1"/>
        <v>商業施設</v>
      </c>
      <c r="T6" s="62" t="str">
        <f t="shared" si="1"/>
        <v>無</v>
      </c>
      <c r="U6" s="63">
        <f t="shared" si="1"/>
        <v>5400</v>
      </c>
      <c r="V6" s="63">
        <f t="shared" si="1"/>
        <v>295</v>
      </c>
      <c r="W6" s="63">
        <f t="shared" si="1"/>
        <v>300</v>
      </c>
      <c r="X6" s="62" t="str">
        <f t="shared" si="1"/>
        <v>利用料金制</v>
      </c>
      <c r="Y6" s="64">
        <f>IF(Y8="-",NA(),Y8)</f>
        <v>120.2</v>
      </c>
      <c r="Z6" s="64">
        <f t="shared" ref="Z6:AH6" si="2">IF(Z8="-",NA(),Z8)</f>
        <v>173.9</v>
      </c>
      <c r="AA6" s="64">
        <f t="shared" si="2"/>
        <v>157.6</v>
      </c>
      <c r="AB6" s="64">
        <f t="shared" si="2"/>
        <v>142.69999999999999</v>
      </c>
      <c r="AC6" s="64">
        <f t="shared" si="2"/>
        <v>128.1</v>
      </c>
      <c r="AD6" s="64">
        <f t="shared" si="2"/>
        <v>128.9</v>
      </c>
      <c r="AE6" s="64">
        <f t="shared" si="2"/>
        <v>158.69999999999999</v>
      </c>
      <c r="AF6" s="64">
        <f t="shared" si="2"/>
        <v>125.3</v>
      </c>
      <c r="AG6" s="64">
        <f t="shared" si="2"/>
        <v>138.30000000000001</v>
      </c>
      <c r="AH6" s="64">
        <f t="shared" si="2"/>
        <v>129.5</v>
      </c>
      <c r="AI6" s="61" t="str">
        <f>IF(AI8="-","",IF(AI8="-","【-】","【"&amp;SUBSTITUTE(TEXT(AI8,"#,##0.0"),"-","△")&amp;"】"))</f>
        <v>【123.6】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0</v>
      </c>
      <c r="AP6" s="64">
        <f t="shared" si="3"/>
        <v>0</v>
      </c>
      <c r="AQ6" s="64">
        <f t="shared" si="3"/>
        <v>0</v>
      </c>
      <c r="AR6" s="64">
        <f t="shared" si="3"/>
        <v>0</v>
      </c>
      <c r="AS6" s="64">
        <f t="shared" si="3"/>
        <v>0</v>
      </c>
      <c r="AT6" s="61" t="str">
        <f>IF(AT8="-","",IF(AT8="-","【-】","【"&amp;SUBSTITUTE(TEXT(AT8,"#,##0.0"),"-","△")&amp;"】"))</f>
        <v>【0.0】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0</v>
      </c>
      <c r="BA6" s="65">
        <f t="shared" si="4"/>
        <v>0</v>
      </c>
      <c r="BB6" s="65">
        <f t="shared" si="4"/>
        <v>0</v>
      </c>
      <c r="BC6" s="65">
        <f t="shared" si="4"/>
        <v>0</v>
      </c>
      <c r="BD6" s="65">
        <f t="shared" si="4"/>
        <v>0</v>
      </c>
      <c r="BE6" s="63" t="str">
        <f>IF(BE8="-","",IF(BE8="-","【-】","【"&amp;SUBSTITUTE(TEXT(BE8,"#,##0"),"-","△")&amp;"】"))</f>
        <v>【0】</v>
      </c>
      <c r="BF6" s="64">
        <f>IF(BF8="-",NA(),BF8)</f>
        <v>75.599999999999994</v>
      </c>
      <c r="BG6" s="64">
        <f t="shared" ref="BG6:BO6" si="5">IF(BG8="-",NA(),BG8)</f>
        <v>97.2</v>
      </c>
      <c r="BH6" s="64">
        <f t="shared" si="5"/>
        <v>88.9</v>
      </c>
      <c r="BI6" s="64">
        <f t="shared" si="5"/>
        <v>81.099999999999994</v>
      </c>
      <c r="BJ6" s="64">
        <f t="shared" si="5"/>
        <v>73.2</v>
      </c>
      <c r="BK6" s="64">
        <f t="shared" si="5"/>
        <v>57</v>
      </c>
      <c r="BL6" s="64">
        <f t="shared" si="5"/>
        <v>69.3</v>
      </c>
      <c r="BM6" s="64">
        <f t="shared" si="5"/>
        <v>46.5</v>
      </c>
      <c r="BN6" s="64">
        <f t="shared" si="5"/>
        <v>59.3</v>
      </c>
      <c r="BO6" s="64">
        <f t="shared" si="5"/>
        <v>54.6</v>
      </c>
      <c r="BP6" s="61" t="str">
        <f>IF(BP8="-","",IF(BP8="-","【-】","【"&amp;SUBSTITUTE(TEXT(BP8,"#,##0.0"),"-","△")&amp;"】"))</f>
        <v>【37.3】</v>
      </c>
      <c r="BQ6" s="65">
        <f>IF(BQ8="-",NA(),BQ8)</f>
        <v>54840</v>
      </c>
      <c r="BR6" s="65">
        <f t="shared" ref="BR6:BZ6" si="6">IF(BR8="-",NA(),BR8)</f>
        <v>72296</v>
      </c>
      <c r="BS6" s="65">
        <f t="shared" si="6"/>
        <v>62183</v>
      </c>
      <c r="BT6" s="65">
        <f t="shared" si="6"/>
        <v>57640</v>
      </c>
      <c r="BU6" s="65">
        <f t="shared" si="6"/>
        <v>52622</v>
      </c>
      <c r="BV6" s="65">
        <f t="shared" si="6"/>
        <v>55932</v>
      </c>
      <c r="BW6" s="65">
        <f t="shared" si="6"/>
        <v>66870</v>
      </c>
      <c r="BX6" s="65">
        <f t="shared" si="6"/>
        <v>33937</v>
      </c>
      <c r="BY6" s="65">
        <f t="shared" si="6"/>
        <v>54124</v>
      </c>
      <c r="BZ6" s="65">
        <f t="shared" si="6"/>
        <v>50091</v>
      </c>
      <c r="CA6" s="63" t="str">
        <f>IF(CA8="-","",IF(CA8="-","【-】","【"&amp;SUBSTITUTE(TEXT(CA8,"#,##0"),"-","△")&amp;"】"))</f>
        <v>【27,826】</v>
      </c>
      <c r="CB6" s="64">
        <f>IF(CB8="-",NA(),CB8)</f>
        <v>74.599999999999994</v>
      </c>
      <c r="CC6" s="64">
        <f t="shared" ref="CC6:CK6" si="7">IF(CC8="-",NA(),CC8)</f>
        <v>76.8</v>
      </c>
      <c r="CD6" s="64">
        <f t="shared" si="7"/>
        <v>78.3</v>
      </c>
      <c r="CE6" s="64">
        <f t="shared" si="7"/>
        <v>80.099999999999994</v>
      </c>
      <c r="CF6" s="64">
        <f t="shared" si="7"/>
        <v>82.4</v>
      </c>
      <c r="CG6" s="64">
        <f t="shared" si="7"/>
        <v>62.4</v>
      </c>
      <c r="CH6" s="64">
        <f t="shared" si="7"/>
        <v>64.400000000000006</v>
      </c>
      <c r="CI6" s="64">
        <f t="shared" si="7"/>
        <v>66</v>
      </c>
      <c r="CJ6" s="64">
        <f t="shared" si="7"/>
        <v>67.8</v>
      </c>
      <c r="CK6" s="64">
        <f t="shared" si="7"/>
        <v>69.900000000000006</v>
      </c>
      <c r="CL6" s="61" t="str">
        <f>IF(CL8="-","",IF(CL8="-","【-】","【"&amp;SUBSTITUTE(TEXT(CL8,"#,##0.0"),"-","△")&amp;"】"))</f>
        <v>【36.6】</v>
      </c>
      <c r="CM6" s="63">
        <f t="shared" ref="CM6:CN6" si="8">CM8</f>
        <v>0</v>
      </c>
      <c r="CN6" s="63">
        <f t="shared" si="8"/>
        <v>459729</v>
      </c>
      <c r="CO6" s="64">
        <f>IF(CO8="-",NA(),CO8)</f>
        <v>0</v>
      </c>
      <c r="CP6" s="64">
        <f t="shared" ref="CP6:CX6" si="9">IF(CP8="-",NA(),CP8)</f>
        <v>0</v>
      </c>
      <c r="CQ6" s="64">
        <f t="shared" si="9"/>
        <v>0</v>
      </c>
      <c r="CR6" s="64">
        <f t="shared" si="9"/>
        <v>0</v>
      </c>
      <c r="CS6" s="64">
        <f t="shared" si="9"/>
        <v>0</v>
      </c>
      <c r="CT6" s="64">
        <f t="shared" si="9"/>
        <v>0</v>
      </c>
      <c r="CU6" s="64">
        <f t="shared" si="9"/>
        <v>0</v>
      </c>
      <c r="CV6" s="64">
        <f t="shared" si="9"/>
        <v>0</v>
      </c>
      <c r="CW6" s="64">
        <f t="shared" si="9"/>
        <v>0</v>
      </c>
      <c r="CX6" s="64">
        <f t="shared" si="9"/>
        <v>0</v>
      </c>
      <c r="CY6" s="61" t="str">
        <f>IF(CY8="-","",IF(CY8="-","【-】","【"&amp;SUBSTITUTE(TEXT(CY8,"#,##0.0"),"-","△")&amp;"】"))</f>
        <v>【312.0】</v>
      </c>
      <c r="CZ6" s="64">
        <f>IF(CZ8="-",NA(),CZ8)</f>
        <v>0</v>
      </c>
      <c r="DA6" s="64">
        <f t="shared" ref="DA6:DI6" si="10">IF(DA8="-",NA(),DA8)</f>
        <v>0</v>
      </c>
      <c r="DB6" s="64">
        <f t="shared" si="10"/>
        <v>0</v>
      </c>
      <c r="DC6" s="64">
        <f t="shared" si="10"/>
        <v>0</v>
      </c>
      <c r="DD6" s="64">
        <f t="shared" si="10"/>
        <v>0</v>
      </c>
      <c r="DE6" s="64">
        <f t="shared" si="10"/>
        <v>0</v>
      </c>
      <c r="DF6" s="64">
        <f t="shared" si="10"/>
        <v>0</v>
      </c>
      <c r="DG6" s="64">
        <f t="shared" si="10"/>
        <v>0</v>
      </c>
      <c r="DH6" s="64">
        <f t="shared" si="10"/>
        <v>0</v>
      </c>
      <c r="DI6" s="64">
        <f t="shared" si="10"/>
        <v>0</v>
      </c>
      <c r="DJ6" s="61" t="str">
        <f>IF(DJ8="-","",IF(DJ8="-","【-】","【"&amp;SUBSTITUTE(TEXT(DJ8,"#,##0.0"),"-","△")&amp;"】"))</f>
        <v>【0.4】</v>
      </c>
      <c r="DK6" s="64">
        <f>IF(DK8="-",NA(),DK8)</f>
        <v>143.1</v>
      </c>
      <c r="DL6" s="64">
        <f t="shared" ref="DL6:DT6" si="11">IF(DL8="-",NA(),DL8)</f>
        <v>148.5</v>
      </c>
      <c r="DM6" s="64">
        <f t="shared" si="11"/>
        <v>138.30000000000001</v>
      </c>
      <c r="DN6" s="64">
        <f t="shared" si="11"/>
        <v>130.80000000000001</v>
      </c>
      <c r="DO6" s="64">
        <f t="shared" si="11"/>
        <v>118.6</v>
      </c>
      <c r="DP6" s="64">
        <f t="shared" si="11"/>
        <v>397.9</v>
      </c>
      <c r="DQ6" s="64">
        <f t="shared" si="11"/>
        <v>400.6</v>
      </c>
      <c r="DR6" s="64">
        <f t="shared" si="11"/>
        <v>396.1</v>
      </c>
      <c r="DS6" s="64">
        <f t="shared" si="11"/>
        <v>389.8</v>
      </c>
      <c r="DT6" s="64">
        <f t="shared" si="11"/>
        <v>375.9</v>
      </c>
      <c r="DU6" s="61" t="str">
        <f>IF(DU8="-","",IF(DU8="-","【-】","【"&amp;SUBSTITUTE(TEXT(DU8,"#,##0.0"),"-","△")&amp;"】"))</f>
        <v>【157.8】</v>
      </c>
    </row>
    <row r="7" spans="1:125" s="66" customFormat="1" x14ac:dyDescent="0.15">
      <c r="A7" s="49" t="s">
        <v>110</v>
      </c>
      <c r="B7" s="60">
        <f t="shared" ref="B7:X7" si="12">B8</f>
        <v>2019</v>
      </c>
      <c r="C7" s="60">
        <f t="shared" si="12"/>
        <v>360007</v>
      </c>
      <c r="D7" s="60">
        <f t="shared" si="12"/>
        <v>46</v>
      </c>
      <c r="E7" s="60">
        <f t="shared" si="12"/>
        <v>14</v>
      </c>
      <c r="F7" s="60">
        <f t="shared" si="12"/>
        <v>0</v>
      </c>
      <c r="G7" s="60">
        <f t="shared" si="12"/>
        <v>1</v>
      </c>
      <c r="H7" s="60" t="str">
        <f t="shared" si="12"/>
        <v>徳島県</v>
      </c>
      <c r="I7" s="60" t="str">
        <f t="shared" si="12"/>
        <v>藍場町地下駐車場</v>
      </c>
      <c r="J7" s="60" t="str">
        <f t="shared" si="12"/>
        <v>法適用</v>
      </c>
      <c r="K7" s="60" t="str">
        <f t="shared" si="12"/>
        <v>駐車場整備事業</v>
      </c>
      <c r="L7" s="60" t="str">
        <f t="shared" si="12"/>
        <v>-</v>
      </c>
      <c r="M7" s="60" t="str">
        <f t="shared" si="12"/>
        <v>Ａ２Ｂ１</v>
      </c>
      <c r="N7" s="60" t="str">
        <f t="shared" si="12"/>
        <v>自治体職員</v>
      </c>
      <c r="O7" s="61">
        <f t="shared" si="12"/>
        <v>93</v>
      </c>
      <c r="P7" s="62" t="str">
        <f t="shared" si="12"/>
        <v>都市計画駐車場</v>
      </c>
      <c r="Q7" s="62" t="str">
        <f t="shared" si="12"/>
        <v>地下式</v>
      </c>
      <c r="R7" s="63">
        <f t="shared" si="12"/>
        <v>47</v>
      </c>
      <c r="S7" s="62" t="str">
        <f t="shared" si="12"/>
        <v>商業施設</v>
      </c>
      <c r="T7" s="62" t="str">
        <f t="shared" si="12"/>
        <v>無</v>
      </c>
      <c r="U7" s="63">
        <f t="shared" si="12"/>
        <v>5400</v>
      </c>
      <c r="V7" s="63">
        <f t="shared" si="12"/>
        <v>295</v>
      </c>
      <c r="W7" s="63">
        <f t="shared" si="12"/>
        <v>300</v>
      </c>
      <c r="X7" s="62" t="str">
        <f t="shared" si="12"/>
        <v>利用料金制</v>
      </c>
      <c r="Y7" s="64">
        <f>Y8</f>
        <v>120.2</v>
      </c>
      <c r="Z7" s="64">
        <f t="shared" ref="Z7:AH7" si="13">Z8</f>
        <v>173.9</v>
      </c>
      <c r="AA7" s="64">
        <f t="shared" si="13"/>
        <v>157.6</v>
      </c>
      <c r="AB7" s="64">
        <f t="shared" si="13"/>
        <v>142.69999999999999</v>
      </c>
      <c r="AC7" s="64">
        <f t="shared" si="13"/>
        <v>128.1</v>
      </c>
      <c r="AD7" s="64">
        <f t="shared" si="13"/>
        <v>128.9</v>
      </c>
      <c r="AE7" s="64">
        <f t="shared" si="13"/>
        <v>158.69999999999999</v>
      </c>
      <c r="AF7" s="64">
        <f t="shared" si="13"/>
        <v>125.3</v>
      </c>
      <c r="AG7" s="64">
        <f t="shared" si="13"/>
        <v>138.30000000000001</v>
      </c>
      <c r="AH7" s="64">
        <f t="shared" si="13"/>
        <v>129.5</v>
      </c>
      <c r="AI7" s="61"/>
      <c r="AJ7" s="64">
        <f>AJ8</f>
        <v>0</v>
      </c>
      <c r="AK7" s="64">
        <f t="shared" ref="AK7:AS7" si="14">AK8</f>
        <v>0</v>
      </c>
      <c r="AL7" s="64">
        <f t="shared" si="14"/>
        <v>0</v>
      </c>
      <c r="AM7" s="64">
        <f t="shared" si="14"/>
        <v>0</v>
      </c>
      <c r="AN7" s="64">
        <f t="shared" si="14"/>
        <v>0</v>
      </c>
      <c r="AO7" s="64">
        <f t="shared" si="14"/>
        <v>0</v>
      </c>
      <c r="AP7" s="64">
        <f t="shared" si="14"/>
        <v>0</v>
      </c>
      <c r="AQ7" s="64">
        <f t="shared" si="14"/>
        <v>0</v>
      </c>
      <c r="AR7" s="64">
        <f t="shared" si="14"/>
        <v>0</v>
      </c>
      <c r="AS7" s="64">
        <f t="shared" si="14"/>
        <v>0</v>
      </c>
      <c r="AT7" s="61"/>
      <c r="AU7" s="65">
        <f>AU8</f>
        <v>0</v>
      </c>
      <c r="AV7" s="65">
        <f t="shared" ref="AV7:BD7" si="15">AV8</f>
        <v>0</v>
      </c>
      <c r="AW7" s="65">
        <f t="shared" si="15"/>
        <v>0</v>
      </c>
      <c r="AX7" s="65">
        <f t="shared" si="15"/>
        <v>0</v>
      </c>
      <c r="AY7" s="65">
        <f t="shared" si="15"/>
        <v>0</v>
      </c>
      <c r="AZ7" s="65">
        <f t="shared" si="15"/>
        <v>0</v>
      </c>
      <c r="BA7" s="65">
        <f t="shared" si="15"/>
        <v>0</v>
      </c>
      <c r="BB7" s="65">
        <f t="shared" si="15"/>
        <v>0</v>
      </c>
      <c r="BC7" s="65">
        <f t="shared" si="15"/>
        <v>0</v>
      </c>
      <c r="BD7" s="65">
        <f t="shared" si="15"/>
        <v>0</v>
      </c>
      <c r="BE7" s="63"/>
      <c r="BF7" s="64">
        <f>BF8</f>
        <v>75.599999999999994</v>
      </c>
      <c r="BG7" s="64">
        <f t="shared" ref="BG7:BO7" si="16">BG8</f>
        <v>97.2</v>
      </c>
      <c r="BH7" s="64">
        <f t="shared" si="16"/>
        <v>88.9</v>
      </c>
      <c r="BI7" s="64">
        <f t="shared" si="16"/>
        <v>81.099999999999994</v>
      </c>
      <c r="BJ7" s="64">
        <f t="shared" si="16"/>
        <v>73.2</v>
      </c>
      <c r="BK7" s="64">
        <f t="shared" si="16"/>
        <v>57</v>
      </c>
      <c r="BL7" s="64">
        <f t="shared" si="16"/>
        <v>69.3</v>
      </c>
      <c r="BM7" s="64">
        <f t="shared" si="16"/>
        <v>46.5</v>
      </c>
      <c r="BN7" s="64">
        <f t="shared" si="16"/>
        <v>59.3</v>
      </c>
      <c r="BO7" s="64">
        <f t="shared" si="16"/>
        <v>54.6</v>
      </c>
      <c r="BP7" s="61"/>
      <c r="BQ7" s="65">
        <f>BQ8</f>
        <v>54840</v>
      </c>
      <c r="BR7" s="65">
        <f t="shared" ref="BR7:BZ7" si="17">BR8</f>
        <v>72296</v>
      </c>
      <c r="BS7" s="65">
        <f t="shared" si="17"/>
        <v>62183</v>
      </c>
      <c r="BT7" s="65">
        <f t="shared" si="17"/>
        <v>57640</v>
      </c>
      <c r="BU7" s="65">
        <f t="shared" si="17"/>
        <v>52622</v>
      </c>
      <c r="BV7" s="65">
        <f t="shared" si="17"/>
        <v>55932</v>
      </c>
      <c r="BW7" s="65">
        <f t="shared" si="17"/>
        <v>66870</v>
      </c>
      <c r="BX7" s="65">
        <f t="shared" si="17"/>
        <v>33937</v>
      </c>
      <c r="BY7" s="65">
        <f t="shared" si="17"/>
        <v>54124</v>
      </c>
      <c r="BZ7" s="65">
        <f t="shared" si="17"/>
        <v>50091</v>
      </c>
      <c r="CA7" s="63"/>
      <c r="CB7" s="64">
        <f>CB8</f>
        <v>74.599999999999994</v>
      </c>
      <c r="CC7" s="64">
        <f t="shared" ref="CC7:CK7" si="18">CC8</f>
        <v>76.8</v>
      </c>
      <c r="CD7" s="64">
        <f t="shared" si="18"/>
        <v>78.3</v>
      </c>
      <c r="CE7" s="64">
        <f t="shared" si="18"/>
        <v>80.099999999999994</v>
      </c>
      <c r="CF7" s="64">
        <f t="shared" si="18"/>
        <v>82.4</v>
      </c>
      <c r="CG7" s="64">
        <f t="shared" si="18"/>
        <v>62.4</v>
      </c>
      <c r="CH7" s="64">
        <f t="shared" si="18"/>
        <v>64.400000000000006</v>
      </c>
      <c r="CI7" s="64">
        <f t="shared" si="18"/>
        <v>66</v>
      </c>
      <c r="CJ7" s="64">
        <f t="shared" si="18"/>
        <v>67.8</v>
      </c>
      <c r="CK7" s="64">
        <f t="shared" si="18"/>
        <v>69.900000000000006</v>
      </c>
      <c r="CL7" s="61"/>
      <c r="CM7" s="63">
        <f>CM8</f>
        <v>0</v>
      </c>
      <c r="CN7" s="63">
        <f>CN8</f>
        <v>459729</v>
      </c>
      <c r="CO7" s="64">
        <f>CO8</f>
        <v>0</v>
      </c>
      <c r="CP7" s="64">
        <f t="shared" ref="CP7:CX7" si="19">CP8</f>
        <v>0</v>
      </c>
      <c r="CQ7" s="64">
        <f t="shared" si="19"/>
        <v>0</v>
      </c>
      <c r="CR7" s="64">
        <f t="shared" si="19"/>
        <v>0</v>
      </c>
      <c r="CS7" s="64">
        <f t="shared" si="19"/>
        <v>0</v>
      </c>
      <c r="CT7" s="64">
        <f t="shared" si="19"/>
        <v>0</v>
      </c>
      <c r="CU7" s="64">
        <f t="shared" si="19"/>
        <v>0</v>
      </c>
      <c r="CV7" s="64">
        <f t="shared" si="19"/>
        <v>0</v>
      </c>
      <c r="CW7" s="64">
        <f t="shared" si="19"/>
        <v>0</v>
      </c>
      <c r="CX7" s="64">
        <f t="shared" si="19"/>
        <v>0</v>
      </c>
      <c r="CY7" s="61"/>
      <c r="CZ7" s="64">
        <f>CZ8</f>
        <v>0</v>
      </c>
      <c r="DA7" s="64">
        <f t="shared" ref="DA7:DI7" si="20">DA8</f>
        <v>0</v>
      </c>
      <c r="DB7" s="64">
        <f t="shared" si="20"/>
        <v>0</v>
      </c>
      <c r="DC7" s="64">
        <f t="shared" si="20"/>
        <v>0</v>
      </c>
      <c r="DD7" s="64">
        <f t="shared" si="20"/>
        <v>0</v>
      </c>
      <c r="DE7" s="64">
        <f t="shared" si="20"/>
        <v>0</v>
      </c>
      <c r="DF7" s="64">
        <f t="shared" si="20"/>
        <v>0</v>
      </c>
      <c r="DG7" s="64">
        <f t="shared" si="20"/>
        <v>0</v>
      </c>
      <c r="DH7" s="64">
        <f t="shared" si="20"/>
        <v>0</v>
      </c>
      <c r="DI7" s="64">
        <f t="shared" si="20"/>
        <v>0</v>
      </c>
      <c r="DJ7" s="61"/>
      <c r="DK7" s="64">
        <f>DK8</f>
        <v>143.1</v>
      </c>
      <c r="DL7" s="64">
        <f t="shared" ref="DL7:DT7" si="21">DL8</f>
        <v>148.5</v>
      </c>
      <c r="DM7" s="64">
        <f t="shared" si="21"/>
        <v>138.30000000000001</v>
      </c>
      <c r="DN7" s="64">
        <f t="shared" si="21"/>
        <v>130.80000000000001</v>
      </c>
      <c r="DO7" s="64">
        <f t="shared" si="21"/>
        <v>118.6</v>
      </c>
      <c r="DP7" s="64">
        <f t="shared" si="21"/>
        <v>397.9</v>
      </c>
      <c r="DQ7" s="64">
        <f t="shared" si="21"/>
        <v>400.6</v>
      </c>
      <c r="DR7" s="64">
        <f t="shared" si="21"/>
        <v>396.1</v>
      </c>
      <c r="DS7" s="64">
        <f t="shared" si="21"/>
        <v>389.8</v>
      </c>
      <c r="DT7" s="64">
        <f t="shared" si="21"/>
        <v>375.9</v>
      </c>
      <c r="DU7" s="61"/>
    </row>
    <row r="8" spans="1:125" s="66" customFormat="1" x14ac:dyDescent="0.15">
      <c r="A8" s="49"/>
      <c r="B8" s="67">
        <v>2019</v>
      </c>
      <c r="C8" s="67">
        <v>360007</v>
      </c>
      <c r="D8" s="67">
        <v>46</v>
      </c>
      <c r="E8" s="67">
        <v>14</v>
      </c>
      <c r="F8" s="67">
        <v>0</v>
      </c>
      <c r="G8" s="67">
        <v>1</v>
      </c>
      <c r="H8" s="67" t="s">
        <v>111</v>
      </c>
      <c r="I8" s="67" t="s">
        <v>112</v>
      </c>
      <c r="J8" s="67" t="s">
        <v>113</v>
      </c>
      <c r="K8" s="67" t="s">
        <v>114</v>
      </c>
      <c r="L8" s="67" t="s">
        <v>115</v>
      </c>
      <c r="M8" s="67" t="s">
        <v>116</v>
      </c>
      <c r="N8" s="67" t="s">
        <v>117</v>
      </c>
      <c r="O8" s="68">
        <v>93</v>
      </c>
      <c r="P8" s="69" t="s">
        <v>118</v>
      </c>
      <c r="Q8" s="69" t="s">
        <v>119</v>
      </c>
      <c r="R8" s="70">
        <v>47</v>
      </c>
      <c r="S8" s="69" t="s">
        <v>120</v>
      </c>
      <c r="T8" s="69" t="s">
        <v>121</v>
      </c>
      <c r="U8" s="70">
        <v>5400</v>
      </c>
      <c r="V8" s="70">
        <v>295</v>
      </c>
      <c r="W8" s="70">
        <v>300</v>
      </c>
      <c r="X8" s="69" t="s">
        <v>122</v>
      </c>
      <c r="Y8" s="71">
        <v>120.2</v>
      </c>
      <c r="Z8" s="71">
        <v>173.9</v>
      </c>
      <c r="AA8" s="71">
        <v>157.6</v>
      </c>
      <c r="AB8" s="71">
        <v>142.69999999999999</v>
      </c>
      <c r="AC8" s="71">
        <v>128.1</v>
      </c>
      <c r="AD8" s="71">
        <v>128.9</v>
      </c>
      <c r="AE8" s="71">
        <v>158.69999999999999</v>
      </c>
      <c r="AF8" s="71">
        <v>125.3</v>
      </c>
      <c r="AG8" s="71">
        <v>138.30000000000001</v>
      </c>
      <c r="AH8" s="71">
        <v>129.5</v>
      </c>
      <c r="AI8" s="68">
        <v>123.6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0</v>
      </c>
      <c r="AP8" s="71">
        <v>0</v>
      </c>
      <c r="AQ8" s="71">
        <v>0</v>
      </c>
      <c r="AR8" s="71">
        <v>0</v>
      </c>
      <c r="AS8" s="71">
        <v>0</v>
      </c>
      <c r="AT8" s="68">
        <v>0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0</v>
      </c>
      <c r="BA8" s="72">
        <v>0</v>
      </c>
      <c r="BB8" s="72">
        <v>0</v>
      </c>
      <c r="BC8" s="72">
        <v>0</v>
      </c>
      <c r="BD8" s="72">
        <v>0</v>
      </c>
      <c r="BE8" s="72">
        <v>0</v>
      </c>
      <c r="BF8" s="71">
        <v>75.599999999999994</v>
      </c>
      <c r="BG8" s="71">
        <v>97.2</v>
      </c>
      <c r="BH8" s="71">
        <v>88.9</v>
      </c>
      <c r="BI8" s="71">
        <v>81.099999999999994</v>
      </c>
      <c r="BJ8" s="71">
        <v>73.2</v>
      </c>
      <c r="BK8" s="71">
        <v>57</v>
      </c>
      <c r="BL8" s="71">
        <v>69.3</v>
      </c>
      <c r="BM8" s="71">
        <v>46.5</v>
      </c>
      <c r="BN8" s="71">
        <v>59.3</v>
      </c>
      <c r="BO8" s="71">
        <v>54.6</v>
      </c>
      <c r="BP8" s="68">
        <v>37.299999999999997</v>
      </c>
      <c r="BQ8" s="72">
        <v>54840</v>
      </c>
      <c r="BR8" s="72">
        <v>72296</v>
      </c>
      <c r="BS8" s="72">
        <v>62183</v>
      </c>
      <c r="BT8" s="73">
        <v>57640</v>
      </c>
      <c r="BU8" s="73">
        <v>52622</v>
      </c>
      <c r="BV8" s="72">
        <v>55932</v>
      </c>
      <c r="BW8" s="72">
        <v>66870</v>
      </c>
      <c r="BX8" s="72">
        <v>33937</v>
      </c>
      <c r="BY8" s="72">
        <v>54124</v>
      </c>
      <c r="BZ8" s="72">
        <v>50091</v>
      </c>
      <c r="CA8" s="70">
        <v>27826</v>
      </c>
      <c r="CB8" s="71">
        <v>74.599999999999994</v>
      </c>
      <c r="CC8" s="71">
        <v>76.8</v>
      </c>
      <c r="CD8" s="71">
        <v>78.3</v>
      </c>
      <c r="CE8" s="71">
        <v>80.099999999999994</v>
      </c>
      <c r="CF8" s="71">
        <v>82.4</v>
      </c>
      <c r="CG8" s="71">
        <v>62.4</v>
      </c>
      <c r="CH8" s="71">
        <v>64.400000000000006</v>
      </c>
      <c r="CI8" s="71">
        <v>66</v>
      </c>
      <c r="CJ8" s="71">
        <v>67.8</v>
      </c>
      <c r="CK8" s="71">
        <v>69.900000000000006</v>
      </c>
      <c r="CL8" s="68">
        <v>36.6</v>
      </c>
      <c r="CM8" s="70">
        <v>0</v>
      </c>
      <c r="CN8" s="70">
        <v>459729</v>
      </c>
      <c r="CO8" s="71">
        <v>0</v>
      </c>
      <c r="CP8" s="71">
        <v>0</v>
      </c>
      <c r="CQ8" s="71">
        <v>0</v>
      </c>
      <c r="CR8" s="71">
        <v>0</v>
      </c>
      <c r="CS8" s="71">
        <v>0</v>
      </c>
      <c r="CT8" s="71">
        <v>0</v>
      </c>
      <c r="CU8" s="71">
        <v>0</v>
      </c>
      <c r="CV8" s="71">
        <v>0</v>
      </c>
      <c r="CW8" s="71">
        <v>0</v>
      </c>
      <c r="CX8" s="71">
        <v>0</v>
      </c>
      <c r="CY8" s="68">
        <v>312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0</v>
      </c>
      <c r="DF8" s="71">
        <v>0</v>
      </c>
      <c r="DG8" s="71">
        <v>0</v>
      </c>
      <c r="DH8" s="71">
        <v>0</v>
      </c>
      <c r="DI8" s="71">
        <v>0</v>
      </c>
      <c r="DJ8" s="68">
        <v>0.4</v>
      </c>
      <c r="DK8" s="71">
        <v>143.1</v>
      </c>
      <c r="DL8" s="71">
        <v>148.5</v>
      </c>
      <c r="DM8" s="71">
        <v>138.30000000000001</v>
      </c>
      <c r="DN8" s="71">
        <v>130.80000000000001</v>
      </c>
      <c r="DO8" s="71">
        <v>118.6</v>
      </c>
      <c r="DP8" s="71">
        <v>397.9</v>
      </c>
      <c r="DQ8" s="71">
        <v>400.6</v>
      </c>
      <c r="DR8" s="71">
        <v>396.1</v>
      </c>
      <c r="DS8" s="71">
        <v>389.8</v>
      </c>
      <c r="DT8" s="71">
        <v>375.9</v>
      </c>
      <c r="DU8" s="68">
        <v>157.80000000000001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123</v>
      </c>
      <c r="C10" s="78" t="s">
        <v>124</v>
      </c>
      <c r="D10" s="78" t="s">
        <v>125</v>
      </c>
      <c r="E10" s="78" t="s">
        <v>126</v>
      </c>
      <c r="F10" s="78" t="s">
        <v>127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51</v>
      </c>
      <c r="B11" s="79" t="str">
        <f>IF(VALUE($B$6)=0,"",IF(VALUE($B$6)&gt;2022,"R"&amp;TEXT(VALUE($B$6)-2022,"00"),"H"&amp;VALUE($B$6)-1992))</f>
        <v>H27</v>
      </c>
      <c r="C11" s="79" t="str">
        <f>IF(VALUE($B$6)=0,"",IF(VALUE($B$6)&gt;2021,"R"&amp;TEXT(VALUE($B$6)-2021,"00"),"H"&amp;VALUE($B$6)-1991))</f>
        <v>H28</v>
      </c>
      <c r="D11" s="79" t="str">
        <f>IF(VALUE($B$6)=0,"",IF(VALUE($B$6)&gt;2020,"R"&amp;TEXT(VALUE($B$6)-2020,"00"),"H"&amp;VALUE($B$6)-1990))</f>
        <v>H29</v>
      </c>
      <c r="E11" s="79" t="str">
        <f>IF(VALUE($B$6)=0,"",IF(VALUE($B$6)&gt;2019,"R"&amp;TEXT(VALUE($B$6)-2019,"00"),"H"&amp;VALUE($B$6)-1989))</f>
        <v>H30</v>
      </c>
      <c r="F11" s="79" t="str">
        <f>IF(VALUE($B$6)=0,"",IF(VALUE($B$6)&gt;2018,"R"&amp;TEXT(VALUE($B$6)-2018,"00"),"H"&amp;VALUE($B$6)-1988))</f>
        <v>R01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Windows ユーザー</cp:lastModifiedBy>
  <cp:lastPrinted>2021-01-18T10:58:38Z</cp:lastPrinted>
  <dcterms:created xsi:type="dcterms:W3CDTF">2020-12-04T03:25:39Z</dcterms:created>
  <dcterms:modified xsi:type="dcterms:W3CDTF">2021-01-20T06:58:28Z</dcterms:modified>
  <cp:category/>
</cp:coreProperties>
</file>