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2.101\share\総務部\財政課\新分類\②調査企画班\R02調査企画班\03 予算執行主任\05 地方公営企業関係\01 通知・照会\01 照会\21 210108 公営企業に係る経営比較分析表（令和元年度決算）の分析等について\"/>
    </mc:Choice>
  </mc:AlternateContent>
  <workbookProtection workbookAlgorithmName="SHA-512" workbookHashValue="M12DCpp6veWsDjSZ1R86gSfRa1N0kVvefYEfhp10ZARb8hNNZNPcK0QSSzbw6PnSclS+7KN9FeMwzgkFwl56lw==" workbookSaltValue="C0fGSRuE1p8vC36Xeuvcy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S11" i="5" l="1"/>
  <c r="DR10" i="5"/>
  <c r="DG10" i="5"/>
  <c r="CJ10" i="5"/>
  <c r="BZ10" i="5"/>
  <c r="BY10" i="5"/>
  <c r="BO10" i="5"/>
  <c r="AS10" i="5"/>
  <c r="AR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GZ56" i="4"/>
  <c r="GF56" i="4"/>
  <c r="FL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ER56" i="4"/>
  <c r="HT56" i="4"/>
  <c r="V10" i="5"/>
  <c r="AF10" i="5"/>
  <c r="AJ10" i="5"/>
  <c r="AT10" i="5"/>
  <c r="BD10" i="5"/>
  <c r="BN10" i="5"/>
  <c r="BX10" i="5"/>
  <c r="CB10" i="5"/>
  <c r="CL10" i="5"/>
  <c r="CV10" i="5"/>
  <c r="DF10" i="5"/>
  <c r="DP10" i="5"/>
  <c r="DT10" i="5"/>
  <c r="ED10" i="5"/>
  <c r="AQ10" i="5"/>
  <c r="AU10" i="5"/>
  <c r="BE10" i="5"/>
  <c r="CI10" i="5"/>
  <c r="CM10" i="5"/>
  <c r="CW10" i="5"/>
  <c r="DQ10" i="5"/>
  <c r="EA10" i="5"/>
  <c r="EE10" i="5"/>
  <c r="X10" i="5"/>
  <c r="BB10" i="5"/>
  <c r="BF10" i="5"/>
  <c r="BP10" i="5"/>
  <c r="CT10" i="5"/>
  <c r="CX10" i="5"/>
  <c r="DH10" i="5"/>
  <c r="EB10" i="5"/>
  <c r="U10" i="5"/>
  <c r="Y10" i="5"/>
  <c r="AI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<sst xmlns="http://schemas.openxmlformats.org/spreadsheetml/2006/main" count="262" uniqueCount="107">
  <si>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</si>
  <si>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</si>
  <si>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</si>
  <si>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</si>
  <si>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</si>
  <si>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</si>
  <si>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</si>
  <si>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</si>
  <si>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</si>
  <si>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</si>
  <si>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</si>
  <si>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</si>
  <si>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</si>
  <si>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</si>
  <si>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</si>
  <si>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</si>
  <si>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</si>
  <si>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</si>
  <si>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</si>
  <si>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</si>
  <si>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</si>
  <si>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</si>
  <si>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</si>
  <si>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</si>
  <si>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</si>
  <si>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</si>
  <si>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</si>
  <si>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</si>
  <si>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</si>
  <si>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</si>
  <si>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</si>
  <si>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</si>
  <si>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</si>
  <si>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</si>
  <si>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</si>
  <si>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</si>
  <si>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</si>
  <si>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</si>
  <si>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</si>
  <si>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</si>
  <si>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</si>
  <si>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</si>
  <si>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</si>
  <si>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</si>
  <si>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</si>
  <si>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</si>
  <si>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</si>
  <si>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</si>
  <si>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</si>
  <si>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</si>
  <si>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</si>
  <si>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</si>
  <si>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</si>
  <si>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</si>
  <si>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</si>
  <si>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</si>
  <si>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</si>
  <si>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</si>
  <si>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</si>
  <si>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</si>
  <si>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</si>
  <si>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</si>
  <si>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</si>
  <si>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</si>
  <si>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</si>
  <si>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</si>
  <si>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</si>
  <si>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</si>
  <si>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</si>
  <si>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</si>
  <si>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</si>
  <si>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</si>
  <si>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</si>
  <si>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</si>
  <si>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</si>
  <si>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</si>
  <si>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</si>
  <si>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</si>
  <si>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</si>
  <si>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</si>
  <si>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</si>
  <si>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</si>
  <si>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</si>
  <si>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</si>
  <si>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</si>
  <si>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</si>
  <si>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</si>
  <si>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</si>
  <si>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470007</t>
  </si>
  <si>
    <t>46</t>
  </si>
  <si>
    <t>02</t>
  </si>
  <si>
    <t>0</t>
  </si>
  <si>
    <t>000</t>
  </si>
  <si>
    <t>沖縄県</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</si>
  <si>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</si>
  <si>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</si>
  <si>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</si>
  <si>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</si>
  <si>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</si>
  <si>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</si>
  <si>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</si>
  <si>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</si>
  <si>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</si>
  <si>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</si>
  <si>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現時点での経営状況は健全であるが、沖縄県企業局中長期計画（経営戦略）のもと更なる効率的な運営を行っていく必要がある。
　施設整備については、アセットマネジメントの手法を取り入れた施設整備計画を策定しており、引き続き老朽化施設の計画的な更新を進める必要がある。</t>
    <phoneticPr fontId="5"/>
  </si>
  <si>
    <t>　管路及びその他施設の耐用年数については、過去の実績、施設の保全・維持管理の方策等の統一化及び長期的な修繕計画を実施することで、法定耐用年数より長い独自の更新基準年数を設定している。これにより、有形固定資産減価償却率は全国平均より高い値となっている。
　また、管路経年化率については、本土復帰後に整備した主要な管路が耐用年数を迎え、平成29年度から大きく上昇している。
　管路更新率については、老朽化した管路を計画的に更新しているところであり、令和元年度の供用開始により上昇した。</t>
    <rPh sb="174" eb="175">
      <t>オオ</t>
    </rPh>
    <rPh sb="177" eb="179">
      <t>ジョウショウ</t>
    </rPh>
    <rPh sb="222" eb="224">
      <t>レイワ</t>
    </rPh>
    <rPh sb="235" eb="237">
      <t>ジョウショウ</t>
    </rPh>
    <phoneticPr fontId="5"/>
  </si>
  <si>
    <t>　経営の状況としては、近年、黒字で推移しており経常収支比率が100％以上となっている。また、流動比率は100%以上で全国平均値に比べ高い値となっている。累積欠損金比率は全国平均25.49%に対し、当該値は0.00％となっており、過去５年間累積欠損金もないことから、健全な経営を行っている。
　一方、給水原価が全国平均値に比べ高くなっており、料金回収率が全国平均値に比べ低くなっている。これは、水源の零細性により小規模なダムに水源を依存していることから、交付金とダムの維持管理などに要する負担金などの割合が大きくなっていることが主な要因である。
　効率性の面では、施設利用率は類似団体平均値よりも高く、効率的な経営を行っている。</t>
    <rPh sb="55" eb="57">
      <t>イジョウ</t>
    </rPh>
    <rPh sb="66" eb="67">
      <t>タカ</t>
    </rPh>
    <rPh sb="171" eb="173">
      <t>リョウキン</t>
    </rPh>
    <rPh sb="173" eb="176">
      <t>カイシュウリツ</t>
    </rPh>
    <rPh sb="177" eb="179">
      <t>ゼンコク</t>
    </rPh>
    <rPh sb="179" eb="182">
      <t>ヘイキンチ</t>
    </rPh>
    <rPh sb="183" eb="184">
      <t>クラ</t>
    </rPh>
    <rPh sb="185" eb="186">
      <t>ヒク</t>
    </rPh>
    <rPh sb="288" eb="290">
      <t>ルイジ</t>
    </rPh>
    <rPh sb="290" eb="292">
      <t>ダンタイ</t>
    </rPh>
    <rPh sb="292" eb="295">
      <t>ヘイキンチ</t>
    </rPh>
    <rPh sb="298" eb="299">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</si>
</sst>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61.98</c:v>
                </c:pt>
                <c:pt idx="1">
                  <c:v>64.27</c:v>
                </c:pt>
                <c:pt idx="2">
                  <c:v>65.52</c:v>
                </c:pt>
                <c:pt idx="3">
                  <c:v>67.48</c:v>
                </c:pt>
                <c:pt idx="4">
                  <c:v>68.819999999999993</c:v>
                </c:pt>
              </c:numCache>
            </c:numRef>
          </c:val>
          <c:extLst>
            <c:ext xmlns:c16="http://schemas.microsoft.com/office/drawing/2014/chart" uri="{C3380CC4-5D6E-409C-BE32-E72D297353CC}">
              <c16:uniqueId val="{00000000-9F8F-4D32-98B7-F428650B8C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9F8F-4D32-98B7-F428650B8C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65-4269-9103-95D36BC0B6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AA65-4269-9103-95D36BC0B6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105</c:v>
                </c:pt>
                <c:pt idx="1">
                  <c:v>104.25</c:v>
                </c:pt>
                <c:pt idx="2">
                  <c:v>105.48</c:v>
                </c:pt>
                <c:pt idx="3">
                  <c:v>102.73</c:v>
                </c:pt>
                <c:pt idx="4">
                  <c:v>106.46</c:v>
                </c:pt>
              </c:numCache>
            </c:numRef>
          </c:val>
          <c:extLst>
            <c:ext xmlns:c16="http://schemas.microsoft.com/office/drawing/2014/chart" uri="{C3380CC4-5D6E-409C-BE32-E72D297353CC}">
              <c16:uniqueId val="{00000000-E0DD-4AA2-B0E5-9D465000D9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E0DD-4AA2-B0E5-9D465000D9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7.25</c:v>
                </c:pt>
                <c:pt idx="1">
                  <c:v>7.25</c:v>
                </c:pt>
                <c:pt idx="2">
                  <c:v>41.78</c:v>
                </c:pt>
                <c:pt idx="3">
                  <c:v>51.67</c:v>
                </c:pt>
                <c:pt idx="4">
                  <c:v>51.93</c:v>
                </c:pt>
              </c:numCache>
            </c:numRef>
          </c:val>
          <c:extLst>
            <c:ext xmlns:c16="http://schemas.microsoft.com/office/drawing/2014/chart" uri="{C3380CC4-5D6E-409C-BE32-E72D297353CC}">
              <c16:uniqueId val="{00000000-D5FC-4A1E-8581-6CA85F700A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D5FC-4A1E-8581-6CA85F700A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0.59</c:v>
                </c:pt>
              </c:numCache>
            </c:numRef>
          </c:val>
          <c:extLst>
            <c:ext xmlns:c16="http://schemas.microsoft.com/office/drawing/2014/chart" uri="{C3380CC4-5D6E-409C-BE32-E72D297353CC}">
              <c16:uniqueId val="{00000000-3F49-4A23-871C-466E7FB0F3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3F49-4A23-871C-466E7FB0F3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431.29</c:v>
                </c:pt>
                <c:pt idx="1">
                  <c:v>700.25</c:v>
                </c:pt>
                <c:pt idx="2">
                  <c:v>779.77</c:v>
                </c:pt>
                <c:pt idx="3">
                  <c:v>1049.2</c:v>
                </c:pt>
                <c:pt idx="4">
                  <c:v>962.9</c:v>
                </c:pt>
              </c:numCache>
            </c:numRef>
          </c:val>
          <c:extLst>
            <c:ext xmlns:c16="http://schemas.microsoft.com/office/drawing/2014/chart" uri="{C3380CC4-5D6E-409C-BE32-E72D297353CC}">
              <c16:uniqueId val="{00000000-9F0A-4C35-BE07-C51ED8D7C2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9F0A-4C35-BE07-C51ED8D7C2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209.01</c:v>
                </c:pt>
                <c:pt idx="1">
                  <c:v>186.43</c:v>
                </c:pt>
                <c:pt idx="2">
                  <c:v>166.8</c:v>
                </c:pt>
                <c:pt idx="3">
                  <c:v>155.12</c:v>
                </c:pt>
                <c:pt idx="4">
                  <c:v>131.96</c:v>
                </c:pt>
              </c:numCache>
            </c:numRef>
          </c:val>
          <c:extLst>
            <c:ext xmlns:c16="http://schemas.microsoft.com/office/drawing/2014/chart" uri="{C3380CC4-5D6E-409C-BE32-E72D297353CC}">
              <c16:uniqueId val="{00000000-D211-444B-BEC3-3BFB1AA447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D211-444B-BEC3-3BFB1AA447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89.24</c:v>
                </c:pt>
                <c:pt idx="1">
                  <c:v>89.95</c:v>
                </c:pt>
                <c:pt idx="2">
                  <c:v>91.59</c:v>
                </c:pt>
                <c:pt idx="3">
                  <c:v>87.25</c:v>
                </c:pt>
                <c:pt idx="4">
                  <c:v>94.84</c:v>
                </c:pt>
              </c:numCache>
            </c:numRef>
          </c:val>
          <c:extLst>
            <c:ext xmlns:c16="http://schemas.microsoft.com/office/drawing/2014/chart" uri="{C3380CC4-5D6E-409C-BE32-E72D297353CC}">
              <c16:uniqueId val="{00000000-B199-4FE9-8981-DAA88BDA0E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B199-4FE9-8981-DAA88BDA0E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40.840000000000003</c:v>
                </c:pt>
                <c:pt idx="1">
                  <c:v>40.520000000000003</c:v>
                </c:pt>
                <c:pt idx="2">
                  <c:v>39.65</c:v>
                </c:pt>
                <c:pt idx="3">
                  <c:v>41.61</c:v>
                </c:pt>
                <c:pt idx="4">
                  <c:v>38.31</c:v>
                </c:pt>
              </c:numCache>
            </c:numRef>
          </c:val>
          <c:extLst>
            <c:ext xmlns:c16="http://schemas.microsoft.com/office/drawing/2014/chart" uri="{C3380CC4-5D6E-409C-BE32-E72D297353CC}">
              <c16:uniqueId val="{00000000-F51A-41B4-8FD7-6FFF1902F9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F51A-41B4-8FD7-6FFF1902F9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55.03</c:v>
                </c:pt>
                <c:pt idx="1">
                  <c:v>56.24</c:v>
                </c:pt>
                <c:pt idx="2">
                  <c:v>56.22</c:v>
                </c:pt>
                <c:pt idx="3">
                  <c:v>53.37</c:v>
                </c:pt>
                <c:pt idx="4">
                  <c:v>54.83</c:v>
                </c:pt>
              </c:numCache>
            </c:numRef>
          </c:val>
          <c:extLst>
            <c:ext xmlns:c16="http://schemas.microsoft.com/office/drawing/2014/chart" uri="{C3380CC4-5D6E-409C-BE32-E72D297353CC}">
              <c16:uniqueId val="{00000000-5015-4198-AD26-62D28F7EB0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5015-4198-AD26-62D28F7EB0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67.27</c:v>
                </c:pt>
                <c:pt idx="1">
                  <c:v>69.180000000000007</c:v>
                </c:pt>
                <c:pt idx="2">
                  <c:v>69.959999999999994</c:v>
                </c:pt>
                <c:pt idx="3">
                  <c:v>68.95</c:v>
                </c:pt>
                <c:pt idx="4">
                  <c:v>72.150000000000006</c:v>
                </c:pt>
              </c:numCache>
            </c:numRef>
          </c:val>
          <c:extLst>
            <c:ext xmlns:c16="http://schemas.microsoft.com/office/drawing/2014/chart" uri="{C3380CC4-5D6E-409C-BE32-E72D297353CC}">
              <c16:uniqueId val="{00000000-C655-4BA6-99DB-A8953AB742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C655-4BA6-99DB-A8953AB742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5" zoomScaleNormal="85"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沖縄県</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30000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16450</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91.3</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105</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21644</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105</v>
      </c>
      <c r="Y32" s="129"/>
      <c r="Z32" s="129"/>
      <c r="AA32" s="129"/>
      <c r="AB32" s="129"/>
      <c r="AC32" s="129"/>
      <c r="AD32" s="129"/>
      <c r="AE32" s="129"/>
      <c r="AF32" s="129"/>
      <c r="AG32" s="129"/>
      <c r="AH32" s="129"/>
      <c r="AI32" s="129"/>
      <c r="AJ32" s="129"/>
      <c r="AK32" s="129"/>
      <c r="AL32" s="129"/>
      <c r="AM32" s="129"/>
      <c r="AN32" s="129"/>
      <c r="AO32" s="129"/>
      <c r="AP32" s="129"/>
      <c r="AQ32" s="130"/>
      <c r="AR32" s="128">
        <f>データ!U6</f>
        <v>104.25</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105.48</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102.73</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106.46</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431.29</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700.25</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779.77</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1049.2</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962.9</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209.01</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186.43</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166.8</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155.12</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131.96</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108.74</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109.99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109.1</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108.18</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114.99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86.84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83.56</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82.78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79.27</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75.56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619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688.41</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649.91999999999996</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680.22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786.06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552.4</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505.25</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531.53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504.73</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450.91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105</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89.24</v>
      </c>
      <c r="Y55" s="129"/>
      <c r="Z55" s="129"/>
      <c r="AA55" s="129"/>
      <c r="AB55" s="129"/>
      <c r="AC55" s="129"/>
      <c r="AD55" s="129"/>
      <c r="AE55" s="129"/>
      <c r="AF55" s="129"/>
      <c r="AG55" s="129"/>
      <c r="AH55" s="129"/>
      <c r="AI55" s="129"/>
      <c r="AJ55" s="129"/>
      <c r="AK55" s="129"/>
      <c r="AL55" s="129"/>
      <c r="AM55" s="129"/>
      <c r="AN55" s="129"/>
      <c r="AO55" s="129"/>
      <c r="AP55" s="129"/>
      <c r="AQ55" s="130"/>
      <c r="AR55" s="128">
        <f>データ!BM6</f>
        <v>89.95</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91.59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87.25</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94.84</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40.840000000000003</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40.520000000000003</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39.65</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41.61</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38.31</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55.03</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56.24</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56.22</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53.37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54.83</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67.27</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69.180000000000007</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69.959999999999994</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68.95</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72.150000000000006</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90.99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93.58</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93.31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103.39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34.1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33.79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33.81</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34.33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30.96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42.43</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43.12</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43.85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44.05</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45.51</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61.07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61.64</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61.85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64.14</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61.98</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64.27</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65.52</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67.48</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68.819999999999993</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7.25</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7.25</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41.78</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51.67</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51.93</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0.59</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49.38</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51.15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52.15</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52.21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54.51</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14.92</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20.8</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29.43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32.03</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36.58</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2.36</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0.11</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0.36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【119.03】</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【25.49】</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【420.52】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【238.81】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【115.00】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【18.60】</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x8ZWbufMm2A6ozj0I6/5U5zT/Ti+XvJFZAVvd60mONvNyDK+UfcztPRptXANJHid2hNLUFx7hoqgseyMWn/rYw==" saltValue="bQpPNscxB2EWkI/nfW8mWQ=="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105</v>
      </c>
      <c r="U6" s="52">
        <f>U7</f>
        <v>104.25</v>
      </c>
      <c r="V6" s="52">
        <f>V7</f>
        <v>105.48</v>
      </c>
      <c r="W6" s="52">
        <f>W7</f>
        <v>102.73</v>
      </c>
      <c r="X6" s="52">
        <f t="shared" si="3"/>
        <v>106.46</v>
      </c>
      <c r="Y6" s="52">
        <f t="shared" si="3"/>
        <v>108.74</v>
      </c>
      <c r="Z6" s="52">
        <f t="shared" si="3"/>
        <v>109.99</v>
      </c>
      <c r="AA6" s="52">
        <f t="shared" si="3"/>
        <v>109.1</v>
      </c>
      <c r="AB6" s="52">
        <f t="shared" si="3"/>
        <v>108.18</v>
      </c>
      <c r="AC6" s="52">
        <f t="shared" si="3"/>
        <v>114.99</v>
      </c>
      <c r="AD6" s="50" t="str">
        <f>IF(AD7="-","【-】","【"&amp;SUBSTITUTE(TEXT(AD7,"#,##0.00"),"-","△")&amp;"】")</f>
        <v>【119.03】</v>
      </c>
      <c r="AE6" s="52">
        <f t="shared" si="3"/>
        <v>0</v>
      </c>
      <c r="AF6" s="52">
        <f>AF7</f>
        <v>0</v>
      </c>
      <c r="AG6" s="52">
        <f>AG7</f>
        <v>0</v>
      </c>
      <c r="AH6" s="52">
        <f>AH7</f>
        <v>0</v>
      </c>
      <c r="AI6" s="52">
        <f t="shared" si="3"/>
        <v>0</v>
      </c>
      <c r="AJ6" s="52">
        <f t="shared" si="3"/>
        <v>86.84</v>
      </c>
      <c r="AK6" s="52">
        <f t="shared" si="3"/>
        <v>83.56</v>
      </c>
      <c r="AL6" s="52">
        <f t="shared" si="3"/>
        <v>82.78</v>
      </c>
      <c r="AM6" s="52">
        <f t="shared" si="3"/>
        <v>79.27</v>
      </c>
      <c r="AN6" s="52">
        <f t="shared" si="3"/>
        <v>75.56</v>
      </c>
      <c r="AO6" s="50" t="str">
        <f>IF(AO7="-","【-】","【"&amp;SUBSTITUTE(TEXT(AO7,"#,##0.00"),"-","△")&amp;"】")</f>
        <v>【25.49】</v>
      </c>
      <c r="AP6" s="52">
        <f t="shared" si="3"/>
        <v>431.29</v>
      </c>
      <c r="AQ6" s="52">
        <f>AQ7</f>
        <v>700.25</v>
      </c>
      <c r="AR6" s="52">
        <f>AR7</f>
        <v>779.77</v>
      </c>
      <c r="AS6" s="52">
        <f>AS7</f>
        <v>1049.2</v>
      </c>
      <c r="AT6" s="52">
        <f t="shared" si="3"/>
        <v>962.9</v>
      </c>
      <c r="AU6" s="52">
        <f t="shared" si="3"/>
        <v>619</v>
      </c>
      <c r="AV6" s="52">
        <f t="shared" si="3"/>
        <v>688.41</v>
      </c>
      <c r="AW6" s="52">
        <f t="shared" si="3"/>
        <v>649.91999999999996</v>
      </c>
      <c r="AX6" s="52">
        <f t="shared" si="3"/>
        <v>680.22</v>
      </c>
      <c r="AY6" s="52">
        <f t="shared" si="3"/>
        <v>786.06</v>
      </c>
      <c r="AZ6" s="50" t="str">
        <f>IF(AZ7="-","【-】","【"&amp;SUBSTITUTE(TEXT(AZ7,"#,##0.00"),"-","△")&amp;"】")</f>
        <v>【420.52】</v>
      </c>
      <c r="BA6" s="52">
        <f t="shared" si="3"/>
        <v>209.01</v>
      </c>
      <c r="BB6" s="52">
        <f>BB7</f>
        <v>186.43</v>
      </c>
      <c r="BC6" s="52">
        <f>BC7</f>
        <v>166.8</v>
      </c>
      <c r="BD6" s="52">
        <f>BD7</f>
        <v>155.12</v>
      </c>
      <c r="BE6" s="52">
        <f t="shared" si="3"/>
        <v>131.96</v>
      </c>
      <c r="BF6" s="52">
        <f t="shared" si="3"/>
        <v>552.4</v>
      </c>
      <c r="BG6" s="52">
        <f t="shared" si="3"/>
        <v>505.25</v>
      </c>
      <c r="BH6" s="52">
        <f t="shared" si="3"/>
        <v>531.53</v>
      </c>
      <c r="BI6" s="52">
        <f t="shared" si="3"/>
        <v>504.73</v>
      </c>
      <c r="BJ6" s="52">
        <f t="shared" si="3"/>
        <v>450.91</v>
      </c>
      <c r="BK6" s="50" t="str">
        <f>IF(BK7="-","【-】","【"&amp;SUBSTITUTE(TEXT(BK7,"#,##0.00"),"-","△")&amp;"】")</f>
        <v>【238.81】</v>
      </c>
      <c r="BL6" s="52">
        <f t="shared" si="3"/>
        <v>89.24</v>
      </c>
      <c r="BM6" s="52">
        <f>BM7</f>
        <v>89.95</v>
      </c>
      <c r="BN6" s="52">
        <f>BN7</f>
        <v>91.59</v>
      </c>
      <c r="BO6" s="52">
        <f>BO7</f>
        <v>87.25</v>
      </c>
      <c r="BP6" s="52">
        <f t="shared" si="3"/>
        <v>94.84</v>
      </c>
      <c r="BQ6" s="52">
        <f t="shared" si="3"/>
        <v>90.99</v>
      </c>
      <c r="BR6" s="52">
        <f t="shared" si="3"/>
        <v>93.58</v>
      </c>
      <c r="BS6" s="52">
        <f t="shared" si="3"/>
        <v>93.31</v>
      </c>
      <c r="BT6" s="52">
        <f t="shared" si="3"/>
        <v>92.2</v>
      </c>
      <c r="BU6" s="52">
        <f t="shared" si="3"/>
        <v>103.39</v>
      </c>
      <c r="BV6" s="50" t="str">
        <f>IF(BV7="-","【-】","【"&amp;SUBSTITUTE(TEXT(BV7,"#,##0.00"),"-","△")&amp;"】")</f>
        <v>【115.00】</v>
      </c>
      <c r="BW6" s="52">
        <f t="shared" si="3"/>
        <v>40.840000000000003</v>
      </c>
      <c r="BX6" s="52">
        <f>BX7</f>
        <v>40.520000000000003</v>
      </c>
      <c r="BY6" s="52">
        <f>BY7</f>
        <v>39.65</v>
      </c>
      <c r="BZ6" s="52">
        <f>BZ7</f>
        <v>41.61</v>
      </c>
      <c r="CA6" s="52">
        <f t="shared" si="3"/>
        <v>38.31</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55.03</v>
      </c>
      <c r="CI6" s="52">
        <f>CI7</f>
        <v>56.24</v>
      </c>
      <c r="CJ6" s="52">
        <f>CJ7</f>
        <v>56.22</v>
      </c>
      <c r="CK6" s="52">
        <f>CK7</f>
        <v>53.37</v>
      </c>
      <c r="CL6" s="52">
        <f t="shared" si="5"/>
        <v>54.83</v>
      </c>
      <c r="CM6" s="52">
        <f t="shared" si="5"/>
        <v>42.43</v>
      </c>
      <c r="CN6" s="52">
        <f t="shared" si="5"/>
        <v>43.12</v>
      </c>
      <c r="CO6" s="52">
        <f t="shared" si="5"/>
        <v>43.85</v>
      </c>
      <c r="CP6" s="52">
        <f t="shared" si="5"/>
        <v>44.05</v>
      </c>
      <c r="CQ6" s="52">
        <f t="shared" si="5"/>
        <v>45.51</v>
      </c>
      <c r="CR6" s="50" t="str">
        <f>IF(CR7="-","【-】","【"&amp;SUBSTITUTE(TEXT(CR7,"#,##0.00"),"-","△")&amp;"】")</f>
        <v>【55.21】</v>
      </c>
      <c r="CS6" s="52">
        <f t="shared" ref="CS6:DB6" si="6">CS7</f>
        <v>67.27</v>
      </c>
      <c r="CT6" s="52">
        <f>CT7</f>
        <v>69.180000000000007</v>
      </c>
      <c r="CU6" s="52">
        <f>CU7</f>
        <v>69.959999999999994</v>
      </c>
      <c r="CV6" s="52">
        <f>CV7</f>
        <v>68.95</v>
      </c>
      <c r="CW6" s="52">
        <f t="shared" si="6"/>
        <v>72.150000000000006</v>
      </c>
      <c r="CX6" s="52">
        <f t="shared" si="6"/>
        <v>61.07</v>
      </c>
      <c r="CY6" s="52">
        <f t="shared" si="6"/>
        <v>61.62</v>
      </c>
      <c r="CZ6" s="52">
        <f t="shared" si="6"/>
        <v>61.64</v>
      </c>
      <c r="DA6" s="52">
        <f t="shared" si="6"/>
        <v>61.85</v>
      </c>
      <c r="DB6" s="52">
        <f t="shared" si="6"/>
        <v>64.14</v>
      </c>
      <c r="DC6" s="50" t="str">
        <f>IF(DC7="-","【-】","【"&amp;SUBSTITUTE(TEXT(DC7,"#,##0.00"),"-","△")&amp;"】")</f>
        <v>【77.39】</v>
      </c>
      <c r="DD6" s="52">
        <f t="shared" ref="DD6:DM6" si="7">DD7</f>
        <v>61.98</v>
      </c>
      <c r="DE6" s="52">
        <f>DE7</f>
        <v>64.27</v>
      </c>
      <c r="DF6" s="52">
        <f>DF7</f>
        <v>65.52</v>
      </c>
      <c r="DG6" s="52">
        <f>DG7</f>
        <v>67.48</v>
      </c>
      <c r="DH6" s="52">
        <f t="shared" si="7"/>
        <v>68.819999999999993</v>
      </c>
      <c r="DI6" s="52">
        <f t="shared" si="7"/>
        <v>49.38</v>
      </c>
      <c r="DJ6" s="52">
        <f t="shared" si="7"/>
        <v>51.15</v>
      </c>
      <c r="DK6" s="52">
        <f t="shared" si="7"/>
        <v>52.15</v>
      </c>
      <c r="DL6" s="52">
        <f t="shared" si="7"/>
        <v>52.21</v>
      </c>
      <c r="DM6" s="52">
        <f t="shared" si="7"/>
        <v>54.51</v>
      </c>
      <c r="DN6" s="50" t="str">
        <f>IF(DN7="-","【-】","【"&amp;SUBSTITUTE(TEXT(DN7,"#,##0.00"),"-","△")&amp;"】")</f>
        <v>【59.23】</v>
      </c>
      <c r="DO6" s="52">
        <f t="shared" ref="DO6:DX6" si="8">DO7</f>
        <v>7.25</v>
      </c>
      <c r="DP6" s="52">
        <f>DP7</f>
        <v>7.25</v>
      </c>
      <c r="DQ6" s="52">
        <f>DQ7</f>
        <v>41.78</v>
      </c>
      <c r="DR6" s="52">
        <f>DR7</f>
        <v>51.67</v>
      </c>
      <c r="DS6" s="52">
        <f t="shared" si="8"/>
        <v>51.93</v>
      </c>
      <c r="DT6" s="52">
        <f t="shared" si="8"/>
        <v>14.92</v>
      </c>
      <c r="DU6" s="52">
        <f t="shared" si="8"/>
        <v>20.8</v>
      </c>
      <c r="DV6" s="52">
        <f t="shared" si="8"/>
        <v>29.43</v>
      </c>
      <c r="DW6" s="52">
        <f t="shared" si="8"/>
        <v>32.03</v>
      </c>
      <c r="DX6" s="52">
        <f t="shared" si="8"/>
        <v>36.58</v>
      </c>
      <c r="DY6" s="50" t="str">
        <f>IF(DY7="-","【-】","【"&amp;SUBSTITUTE(TEXT(DY7,"#,##0.00"),"-","△")&amp;"】")</f>
        <v>【47.77】</v>
      </c>
      <c r="DZ6" s="52">
        <f t="shared" ref="DZ6:EI6" si="9">DZ7</f>
        <v>0</v>
      </c>
      <c r="EA6" s="52">
        <f>EA7</f>
        <v>0</v>
      </c>
      <c r="EB6" s="52">
        <f>EB7</f>
        <v>0</v>
      </c>
      <c r="EC6" s="52">
        <f>EC7</f>
        <v>0</v>
      </c>
      <c r="ED6" s="52">
        <f t="shared" si="9"/>
        <v>0.59</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30000</v>
      </c>
      <c r="L7" s="54" t="s">
        <v>96</v>
      </c>
      <c r="M7" s="55">
        <v>1</v>
      </c>
      <c r="N7" s="55">
        <v>16450</v>
      </c>
      <c r="O7" s="56" t="s">
        <v>97</v>
      </c>
      <c r="P7" s="56">
        <v>91.3</v>
      </c>
      <c r="Q7" s="55">
        <v>105</v>
      </c>
      <c r="R7" s="55">
        <v>21644</v>
      </c>
      <c r="S7" s="54" t="s">
        <v>98</v>
      </c>
      <c r="T7" s="57">
        <v>105</v>
      </c>
      <c r="U7" s="57">
        <v>104.25</v>
      </c>
      <c r="V7" s="57">
        <v>105.48</v>
      </c>
      <c r="W7" s="57">
        <v>102.73</v>
      </c>
      <c r="X7" s="57">
        <v>106.46</v>
      </c>
      <c r="Y7" s="57">
        <v>108.74</v>
      </c>
      <c r="Z7" s="57">
        <v>109.99</v>
      </c>
      <c r="AA7" s="57">
        <v>109.1</v>
      </c>
      <c r="AB7" s="57">
        <v>108.18</v>
      </c>
      <c r="AC7" s="58">
        <v>114.99</v>
      </c>
      <c r="AD7" s="57">
        <v>119.03</v>
      </c>
      <c r="AE7" s="57">
        <v>0</v>
      </c>
      <c r="AF7" s="57">
        <v>0</v>
      </c>
      <c r="AG7" s="57">
        <v>0</v>
      </c>
      <c r="AH7" s="57">
        <v>0</v>
      </c>
      <c r="AI7" s="57">
        <v>0</v>
      </c>
      <c r="AJ7" s="57">
        <v>86.84</v>
      </c>
      <c r="AK7" s="57">
        <v>83.56</v>
      </c>
      <c r="AL7" s="57">
        <v>82.78</v>
      </c>
      <c r="AM7" s="57">
        <v>79.27</v>
      </c>
      <c r="AN7" s="57">
        <v>75.56</v>
      </c>
      <c r="AO7" s="57">
        <v>25.49</v>
      </c>
      <c r="AP7" s="57">
        <v>431.29</v>
      </c>
      <c r="AQ7" s="57">
        <v>700.25</v>
      </c>
      <c r="AR7" s="57">
        <v>779.77</v>
      </c>
      <c r="AS7" s="57">
        <v>1049.2</v>
      </c>
      <c r="AT7" s="57">
        <v>962.9</v>
      </c>
      <c r="AU7" s="57">
        <v>619</v>
      </c>
      <c r="AV7" s="57">
        <v>688.41</v>
      </c>
      <c r="AW7" s="57">
        <v>649.91999999999996</v>
      </c>
      <c r="AX7" s="57">
        <v>680.22</v>
      </c>
      <c r="AY7" s="57">
        <v>786.06</v>
      </c>
      <c r="AZ7" s="57">
        <v>420.52</v>
      </c>
      <c r="BA7" s="57">
        <v>209.01</v>
      </c>
      <c r="BB7" s="57">
        <v>186.43</v>
      </c>
      <c r="BC7" s="57">
        <v>166.8</v>
      </c>
      <c r="BD7" s="57">
        <v>155.12</v>
      </c>
      <c r="BE7" s="57">
        <v>131.96</v>
      </c>
      <c r="BF7" s="57">
        <v>552.4</v>
      </c>
      <c r="BG7" s="57">
        <v>505.25</v>
      </c>
      <c r="BH7" s="57">
        <v>531.53</v>
      </c>
      <c r="BI7" s="57">
        <v>504.73</v>
      </c>
      <c r="BJ7" s="57">
        <v>450.91</v>
      </c>
      <c r="BK7" s="57">
        <v>238.81</v>
      </c>
      <c r="BL7" s="57">
        <v>89.24</v>
      </c>
      <c r="BM7" s="57">
        <v>89.95</v>
      </c>
      <c r="BN7" s="57">
        <v>91.59</v>
      </c>
      <c r="BO7" s="57">
        <v>87.25</v>
      </c>
      <c r="BP7" s="57">
        <v>94.84</v>
      </c>
      <c r="BQ7" s="57">
        <v>90.99</v>
      </c>
      <c r="BR7" s="57">
        <v>93.58</v>
      </c>
      <c r="BS7" s="57">
        <v>93.31</v>
      </c>
      <c r="BT7" s="57">
        <v>92.2</v>
      </c>
      <c r="BU7" s="57">
        <v>103.39</v>
      </c>
      <c r="BV7" s="57">
        <v>115</v>
      </c>
      <c r="BW7" s="57">
        <v>40.840000000000003</v>
      </c>
      <c r="BX7" s="57">
        <v>40.520000000000003</v>
      </c>
      <c r="BY7" s="57">
        <v>39.65</v>
      </c>
      <c r="BZ7" s="57">
        <v>41.61</v>
      </c>
      <c r="CA7" s="57">
        <v>38.31</v>
      </c>
      <c r="CB7" s="57">
        <v>34.1</v>
      </c>
      <c r="CC7" s="57">
        <v>33.79</v>
      </c>
      <c r="CD7" s="57">
        <v>33.81</v>
      </c>
      <c r="CE7" s="57">
        <v>34.33</v>
      </c>
      <c r="CF7" s="57">
        <v>30.96</v>
      </c>
      <c r="CG7" s="57">
        <v>18.600000000000001</v>
      </c>
      <c r="CH7" s="57">
        <v>55.03</v>
      </c>
      <c r="CI7" s="57">
        <v>56.24</v>
      </c>
      <c r="CJ7" s="57">
        <v>56.22</v>
      </c>
      <c r="CK7" s="57">
        <v>53.37</v>
      </c>
      <c r="CL7" s="57">
        <v>54.83</v>
      </c>
      <c r="CM7" s="57">
        <v>42.43</v>
      </c>
      <c r="CN7" s="57">
        <v>43.12</v>
      </c>
      <c r="CO7" s="57">
        <v>43.85</v>
      </c>
      <c r="CP7" s="57">
        <v>44.05</v>
      </c>
      <c r="CQ7" s="57">
        <v>45.51</v>
      </c>
      <c r="CR7" s="57">
        <v>55.21</v>
      </c>
      <c r="CS7" s="57">
        <v>67.27</v>
      </c>
      <c r="CT7" s="57">
        <v>69.180000000000007</v>
      </c>
      <c r="CU7" s="57">
        <v>69.959999999999994</v>
      </c>
      <c r="CV7" s="57">
        <v>68.95</v>
      </c>
      <c r="CW7" s="57">
        <v>72.150000000000006</v>
      </c>
      <c r="CX7" s="57">
        <v>61.07</v>
      </c>
      <c r="CY7" s="57">
        <v>61.62</v>
      </c>
      <c r="CZ7" s="57">
        <v>61.64</v>
      </c>
      <c r="DA7" s="57">
        <v>61.85</v>
      </c>
      <c r="DB7" s="57">
        <v>64.14</v>
      </c>
      <c r="DC7" s="57">
        <v>77.39</v>
      </c>
      <c r="DD7" s="57">
        <v>61.98</v>
      </c>
      <c r="DE7" s="57">
        <v>64.27</v>
      </c>
      <c r="DF7" s="57">
        <v>65.52</v>
      </c>
      <c r="DG7" s="57">
        <v>67.48</v>
      </c>
      <c r="DH7" s="57">
        <v>68.819999999999993</v>
      </c>
      <c r="DI7" s="57">
        <v>49.38</v>
      </c>
      <c r="DJ7" s="57">
        <v>51.15</v>
      </c>
      <c r="DK7" s="57">
        <v>52.15</v>
      </c>
      <c r="DL7" s="57">
        <v>52.21</v>
      </c>
      <c r="DM7" s="57">
        <v>54.51</v>
      </c>
      <c r="DN7" s="57">
        <v>59.23</v>
      </c>
      <c r="DO7" s="57">
        <v>7.25</v>
      </c>
      <c r="DP7" s="57">
        <v>7.25</v>
      </c>
      <c r="DQ7" s="57">
        <v>41.78</v>
      </c>
      <c r="DR7" s="57">
        <v>51.67</v>
      </c>
      <c r="DS7" s="57">
        <v>51.93</v>
      </c>
      <c r="DT7" s="57">
        <v>14.92</v>
      </c>
      <c r="DU7" s="57">
        <v>20.8</v>
      </c>
      <c r="DV7" s="57">
        <v>29.43</v>
      </c>
      <c r="DW7" s="57">
        <v>32.03</v>
      </c>
      <c r="DX7" s="57">
        <v>36.58</v>
      </c>
      <c r="DY7" s="57">
        <v>47.77</v>
      </c>
      <c r="DZ7" s="57">
        <v>0</v>
      </c>
      <c r="EA7" s="57">
        <v>0</v>
      </c>
      <c r="EB7" s="57">
        <v>0</v>
      </c>
      <c r="EC7" s="57">
        <v>0</v>
      </c>
      <c r="ED7" s="57">
        <v>0.59</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105</v>
      </c>
      <c r="V11" s="65">
        <f>IF(U6="-",NA(),U6)</f>
        <v>104.25</v>
      </c>
      <c r="W11" s="65">
        <f>IF(V6="-",NA(),V6)</f>
        <v>105.48</v>
      </c>
      <c r="X11" s="65">
        <f>IF(W6="-",NA(),W6)</f>
        <v>102.73</v>
      </c>
      <c r="Y11" s="65">
        <f>IF(X6="-",NA(),X6)</f>
        <v>106.46</v>
      </c>
      <c r="AE11" s="64" t="s">
        <v>23</v>
      </c>
      <c r="AF11" s="65">
        <f>IF(AE6="-",NA(),AE6)</f>
        <v>0</v>
      </c>
      <c r="AG11" s="65">
        <f>IF(AF6="-",NA(),AF6)</f>
        <v>0</v>
      </c>
      <c r="AH11" s="65">
        <f>IF(AG6="-",NA(),AG6)</f>
        <v>0</v>
      </c>
      <c r="AI11" s="65">
        <f>IF(AH6="-",NA(),AH6)</f>
        <v>0</v>
      </c>
      <c r="AJ11" s="65">
        <f>IF(AI6="-",NA(),AI6)</f>
        <v>0</v>
      </c>
      <c r="AP11" s="64" t="s">
        <v>23</v>
      </c>
      <c r="AQ11" s="65">
        <f>IF(AP6="-",NA(),AP6)</f>
        <v>431.29</v>
      </c>
      <c r="AR11" s="65">
        <f>IF(AQ6="-",NA(),AQ6)</f>
        <v>700.25</v>
      </c>
      <c r="AS11" s="65">
        <f>IF(AR6="-",NA(),AR6)</f>
        <v>779.77</v>
      </c>
      <c r="AT11" s="65">
        <f>IF(AS6="-",NA(),AS6)</f>
        <v>1049.2</v>
      </c>
      <c r="AU11" s="65">
        <f>IF(AT6="-",NA(),AT6)</f>
        <v>962.9</v>
      </c>
      <c r="BA11" s="64" t="s">
        <v>23</v>
      </c>
      <c r="BB11" s="65">
        <f>IF(BA6="-",NA(),BA6)</f>
        <v>209.01</v>
      </c>
      <c r="BC11" s="65">
        <f>IF(BB6="-",NA(),BB6)</f>
        <v>186.43</v>
      </c>
      <c r="BD11" s="65">
        <f>IF(BC6="-",NA(),BC6)</f>
        <v>166.8</v>
      </c>
      <c r="BE11" s="65">
        <f>IF(BD6="-",NA(),BD6)</f>
        <v>155.12</v>
      </c>
      <c r="BF11" s="65">
        <f>IF(BE6="-",NA(),BE6)</f>
        <v>131.96</v>
      </c>
      <c r="BL11" s="64" t="s">
        <v>23</v>
      </c>
      <c r="BM11" s="65">
        <f>IF(BL6="-",NA(),BL6)</f>
        <v>89.24</v>
      </c>
      <c r="BN11" s="65">
        <f>IF(BM6="-",NA(),BM6)</f>
        <v>89.95</v>
      </c>
      <c r="BO11" s="65">
        <f>IF(BN6="-",NA(),BN6)</f>
        <v>91.59</v>
      </c>
      <c r="BP11" s="65">
        <f>IF(BO6="-",NA(),BO6)</f>
        <v>87.25</v>
      </c>
      <c r="BQ11" s="65">
        <f>IF(BP6="-",NA(),BP6)</f>
        <v>94.84</v>
      </c>
      <c r="BW11" s="64" t="s">
        <v>23</v>
      </c>
      <c r="BX11" s="65">
        <f>IF(BW6="-",NA(),BW6)</f>
        <v>40.840000000000003</v>
      </c>
      <c r="BY11" s="65">
        <f>IF(BX6="-",NA(),BX6)</f>
        <v>40.520000000000003</v>
      </c>
      <c r="BZ11" s="65">
        <f>IF(BY6="-",NA(),BY6)</f>
        <v>39.65</v>
      </c>
      <c r="CA11" s="65">
        <f>IF(BZ6="-",NA(),BZ6)</f>
        <v>41.61</v>
      </c>
      <c r="CB11" s="65">
        <f>IF(CA6="-",NA(),CA6)</f>
        <v>38.31</v>
      </c>
      <c r="CH11" s="64" t="s">
        <v>23</v>
      </c>
      <c r="CI11" s="65">
        <f>IF(CH6="-",NA(),CH6)</f>
        <v>55.03</v>
      </c>
      <c r="CJ11" s="65">
        <f>IF(CI6="-",NA(),CI6)</f>
        <v>56.24</v>
      </c>
      <c r="CK11" s="65">
        <f>IF(CJ6="-",NA(),CJ6)</f>
        <v>56.22</v>
      </c>
      <c r="CL11" s="65">
        <f>IF(CK6="-",NA(),CK6)</f>
        <v>53.37</v>
      </c>
      <c r="CM11" s="65">
        <f>IF(CL6="-",NA(),CL6)</f>
        <v>54.83</v>
      </c>
      <c r="CS11" s="64" t="s">
        <v>23</v>
      </c>
      <c r="CT11" s="65">
        <f>IF(CS6="-",NA(),CS6)</f>
        <v>67.27</v>
      </c>
      <c r="CU11" s="65">
        <f>IF(CT6="-",NA(),CT6)</f>
        <v>69.180000000000007</v>
      </c>
      <c r="CV11" s="65">
        <f>IF(CU6="-",NA(),CU6)</f>
        <v>69.959999999999994</v>
      </c>
      <c r="CW11" s="65">
        <f>IF(CV6="-",NA(),CV6)</f>
        <v>68.95</v>
      </c>
      <c r="CX11" s="65">
        <f>IF(CW6="-",NA(),CW6)</f>
        <v>72.150000000000006</v>
      </c>
      <c r="DD11" s="64" t="s">
        <v>23</v>
      </c>
      <c r="DE11" s="65">
        <f>IF(DD6="-",NA(),DD6)</f>
        <v>61.98</v>
      </c>
      <c r="DF11" s="65">
        <f>IF(DE6="-",NA(),DE6)</f>
        <v>64.27</v>
      </c>
      <c r="DG11" s="65">
        <f>IF(DF6="-",NA(),DF6)</f>
        <v>65.52</v>
      </c>
      <c r="DH11" s="65">
        <f>IF(DG6="-",NA(),DG6)</f>
        <v>67.48</v>
      </c>
      <c r="DI11" s="65">
        <f>IF(DH6="-",NA(),DH6)</f>
        <v>68.819999999999993</v>
      </c>
      <c r="DO11" s="64" t="s">
        <v>23</v>
      </c>
      <c r="DP11" s="65">
        <f>IF(DO6="-",NA(),DO6)</f>
        <v>7.25</v>
      </c>
      <c r="DQ11" s="65">
        <f>IF(DP6="-",NA(),DP6)</f>
        <v>7.25</v>
      </c>
      <c r="DR11" s="65">
        <f>IF(DQ6="-",NA(),DQ6)</f>
        <v>41.78</v>
      </c>
      <c r="DS11" s="65">
        <f>IF(DR6="-",NA(),DR6)</f>
        <v>51.67</v>
      </c>
      <c r="DT11" s="65">
        <f>IF(DS6="-",NA(),DS6)</f>
        <v>51.93</v>
      </c>
      <c r="DZ11" s="64" t="s">
        <v>23</v>
      </c>
      <c r="EA11" s="65">
        <f>IF(DZ6="-",NA(),DZ6)</f>
        <v>0</v>
      </c>
      <c r="EB11" s="65">
        <f>IF(EA6="-",NA(),EA6)</f>
        <v>0</v>
      </c>
      <c r="EC11" s="65">
        <f>IF(EB6="-",NA(),EB6)</f>
        <v>0</v>
      </c>
      <c r="ED11" s="65">
        <f>IF(EC6="-",NA(),EC6)</f>
        <v>0</v>
      </c>
      <c r="EE11" s="65">
        <f>IF(ED6="-",NA(),ED6)</f>
        <v>0.59</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2021-01-27T01:22:06Z</cp:lastPrinted>
  <dcterms:created xsi:type="dcterms:W3CDTF">2020-12-04T03:44:33Z</dcterms:created>
  <dcterms:modified xsi:type="dcterms:W3CDTF">2021-01-27T01:22:07Z</dcterms:modified>
  <cp:category/>
</cp:coreProperties>
</file>