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J:\R02年度\経営比較分析表\R01\"/>
    </mc:Choice>
  </mc:AlternateContent>
  <xr:revisionPtr revIDLastSave="0" documentId="13_ncr:1_{E79F1096-888F-48D4-A539-A09CDAE15750}" xr6:coauthVersionLast="36" xr6:coauthVersionMax="36" xr10:uidLastSave="{00000000-0000-0000-0000-000000000000}"/>
  <workbookProtection workbookAlgorithmName="SHA-512" workbookHashValue="Vn3/SwzJj0BvNLg4WlP8fPJapc9Voh0jGqNX86oB4I/AZTPHuu7pwgNrENdmxxNELG4LhDQ7vgtqmQuYpmblqg==" workbookSaltValue="x60LUtJdZRkEP8zSb0EzPQ==" workbookSpinCount="100000" lockStructure="1"/>
  <bookViews>
    <workbookView xWindow="0" yWindow="0" windowWidth="19200" windowHeight="1138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Q6" i="5"/>
  <c r="W10" i="4" s="1"/>
  <c r="P6" i="5"/>
  <c r="P10" i="4" s="1"/>
  <c r="O6" i="5"/>
  <c r="N6" i="5"/>
  <c r="M6" i="5"/>
  <c r="AD8" i="4" s="1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I85" i="4"/>
  <c r="H85" i="4"/>
  <c r="F85" i="4"/>
  <c r="BB10" i="4"/>
  <c r="AL10" i="4"/>
  <c r="I10" i="4"/>
  <c r="B10" i="4"/>
  <c r="BB8" i="4"/>
  <c r="AT8" i="4"/>
  <c r="AL8" i="4"/>
  <c r="W8" i="4"/>
  <c r="P8" i="4"/>
  <c r="B8" i="4"/>
  <c r="B6" i="4"/>
</calcChain>
</file>

<file path=xl/sharedStrings.xml><?xml version="1.0" encoding="utf-8"?>
<sst xmlns="http://schemas.openxmlformats.org/spreadsheetml/2006/main" count="231" uniqueCount="114">
  <si>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</si>
  <si>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</si>
  <si>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</si>
  <si>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</si>
  <si>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</si>
  <si>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</si>
  <si>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</si>
  <si>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</si>
  <si>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</si>
  <si>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</si>
  <si>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</si>
  <si>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</si>
  <si>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</si>
  <si>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</si>
  <si>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</si>
  <si>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</si>
  <si>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</si>
  <si>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</si>
  <si>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</si>
  <si>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</si>
  <si>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</si>
  <si>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</si>
  <si>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</si>
  <si>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</si>
  <si>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</si>
  <si>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</si>
  <si>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</si>
  <si>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</si>
  <si>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</si>
  <si>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</si>
  <si>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</si>
  <si>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</si>
  <si>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</si>
  <si>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</si>
  <si>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</si>
  <si>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</si>
  <si>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</si>
  <si>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</si>
  <si>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</si>
  <si>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</si>
  <si>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</si>
  <si>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</si>
  <si>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</si>
  <si>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</si>
  <si>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</si>
  <si>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</si>
  <si>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</si>
  <si>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</si>
  <si>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</si>
  <si>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</si>
  <si>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</si>
  <si>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</si>
  <si>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</si>
  <si>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</si>
  <si>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</si>
  <si>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</si>
  <si>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</si>
  <si>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</si>
  <si>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</si>
  <si>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</si>
  <si>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</si>
  <si>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</si>
  <si>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</si>
  <si>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</si>
  <si>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</si>
  <si>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</si>
  <si>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</si>
  <si>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</si>
  <si>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</si>
  <si>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</si>
  <si>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</si>
  <si>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</si>
  <si>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</si>
  <si>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</si>
  <si>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</si>
  <si>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</si>
  <si>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</si>
  <si>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</si>
  <si>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</si>
  <si>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</si>
  <si>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</si>
  <si>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</si>
  <si>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</si>
  <si>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</si>
  <si>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</si>
  <si>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</si>
  <si>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</si>
  <si>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</si>
  <si>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</si>
  <si>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</si>
  <si>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</si>
  <si>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</si>
  <si>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</si>
  <si>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新潟東港地域水道用水供給企業団</t>
  </si>
  <si>
    <t>法適用</t>
  </si>
  <si>
    <t>水道事業</t>
  </si>
  <si>
    <t>用水供給事業</t>
  </si>
  <si>
    <t>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</si>
  <si>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</si>
  <si>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</si>
  <si>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</si>
  <si>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</si>
  <si>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</si>
  <si>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</si>
  <si>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</si>
  <si>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</si>
  <si>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</si>
  <si>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</si>
  <si>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</si>
  <si>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</si>
  <si>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</si>
  <si>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当企業団では新潟東港地域水道ビジョン及びマスタープランを定め、業務改善の推進、財政基盤の健全化、定員の適正化、起債抑制、人材育成技術の継承に取り組んでいる。その成果は③や④の表のように現れ、当企業団の経営については、類似団体の平均と比べると健全かつ効率的に運営されており、今後も維持向上に努めていきたい。
</t>
    <rPh sb="8" eb="10">
      <t>ヒガシコウ</t>
    </rPh>
    <rPh sb="12" eb="14">
      <t>スイドウ</t>
    </rPh>
    <rPh sb="18" eb="19">
      <t>オヨ</t>
    </rPh>
    <rPh sb="31" eb="33">
      <t>ギョウム</t>
    </rPh>
    <rPh sb="33" eb="35">
      <t>カイゼン</t>
    </rPh>
    <rPh sb="36" eb="38">
      <t>スイシン</t>
    </rPh>
    <rPh sb="39" eb="41">
      <t>ザイセイ</t>
    </rPh>
    <rPh sb="41" eb="43">
      <t>キバン</t>
    </rPh>
    <rPh sb="44" eb="47">
      <t>ケンゼンカ</t>
    </rPh>
    <rPh sb="48" eb="50">
      <t>テイイン</t>
    </rPh>
    <rPh sb="51" eb="54">
      <t>テキセイカ</t>
    </rPh>
    <rPh sb="55" eb="57">
      <t>キサイ</t>
    </rPh>
    <rPh sb="57" eb="59">
      <t>ヨクセイ</t>
    </rPh>
    <rPh sb="60" eb="64">
      <t>ジンザイイクセイ</t>
    </rPh>
    <rPh sb="64" eb="66">
      <t>ギジュツ</t>
    </rPh>
    <rPh sb="67" eb="69">
      <t>ケイショウ</t>
    </rPh>
    <rPh sb="70" eb="71">
      <t>ト</t>
    </rPh>
    <rPh sb="72" eb="73">
      <t>ク</t>
    </rPh>
    <rPh sb="87" eb="88">
      <t>ヒョウ</t>
    </rPh>
    <rPh sb="95" eb="99">
      <t>トウキギョウダン</t>
    </rPh>
    <rPh sb="100" eb="102">
      <t>ケイエイ</t>
    </rPh>
    <rPh sb="113" eb="115">
      <t>ヘイキン</t>
    </rPh>
    <rPh sb="120" eb="122">
      <t>ケンゼン</t>
    </rPh>
    <rPh sb="124" eb="126">
      <t>コウリツ</t>
    </rPh>
    <rPh sb="126" eb="127">
      <t>テキ</t>
    </rPh>
    <rPh sb="136" eb="138">
      <t>コンゴ</t>
    </rPh>
    <rPh sb="139" eb="141">
      <t>イジ</t>
    </rPh>
    <rPh sb="141" eb="143">
      <t>コウジョウ</t>
    </rPh>
    <rPh sb="144" eb="145">
      <t>ツト</t>
    </rPh>
    <phoneticPr fontId="4"/>
  </si>
  <si>
    <t>　清浄な水を安定的に供給し続ける当企業団の使命を果たすめ、健全性・効率性の維持向上に努めるとともに、老朽施設の更新等、適正な施設の更新・改良・維持管理や、災害に強い水道を目指して基幹施設の耐震化を進めていく。
　現行のマスタープランは令和２年度が最終年度となるが、次期マスタープランへ効果的に繋げられるよう邁進していきたい。</t>
    <rPh sb="42" eb="43">
      <t>ツト</t>
    </rPh>
    <rPh sb="50" eb="52">
      <t>ロウキュウ</t>
    </rPh>
    <rPh sb="52" eb="54">
      <t>シセツ</t>
    </rPh>
    <rPh sb="55" eb="57">
      <t>コウシン</t>
    </rPh>
    <rPh sb="57" eb="58">
      <t>トウ</t>
    </rPh>
    <rPh sb="62" eb="64">
      <t>シセツ</t>
    </rPh>
    <rPh sb="65" eb="67">
      <t>コウシン</t>
    </rPh>
    <rPh sb="68" eb="70">
      <t>カイリョウ</t>
    </rPh>
    <rPh sb="71" eb="75">
      <t>イジカンリ</t>
    </rPh>
    <rPh sb="98" eb="99">
      <t>スス</t>
    </rPh>
    <rPh sb="153" eb="155">
      <t>マイシン</t>
    </rPh>
    <phoneticPr fontId="4"/>
  </si>
  <si>
    <t xml:space="preserve">　有形固定資産は、償却率の割合から折り返しの頃と推定される。
　管路経年化率は、昭和５０年代中頃に敷設した管が大半なため、一気に経年菅が進むことになる。令和５年度以降に計画的な更新を行う予定としている。
</t>
    <rPh sb="66" eb="67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</si>
</sst>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2.98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A-47EC-9722-4805914FE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0.24</c:v>
                </c:pt>
                <c:pt idx="2">
                  <c:v>0.27</c:v>
                </c:pt>
                <c:pt idx="3">
                  <c:v>0.24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A-47EC-9722-4805914FE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52.9</c:v>
                </c:pt>
                <c:pt idx="1">
                  <c:v>53.75</c:v>
                </c:pt>
                <c:pt idx="2">
                  <c:v>54.75</c:v>
                </c:pt>
                <c:pt idx="3">
                  <c:v>54.27</c:v>
                </c:pt>
                <c:pt idx="4">
                  <c:v>52.83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7-424E-8F73-B4FE9BCE7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61.82</c:v>
                </c:pt>
                <c:pt idx="1">
                  <c:v>61.66</c:v>
                </c:pt>
                <c:pt idx="2">
                  <c:v>62.19</c:v>
                </c:pt>
                <c:pt idx="3">
                  <c:v>61.77</c:v>
                </c:pt>
                <c:pt idx="4">
                  <c:v>61.69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87-424E-8F73-B4FE9BCE7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99.57</c:v>
                </c:pt>
                <c:pt idx="1">
                  <c:v>99.57</c:v>
                </c:pt>
                <c:pt idx="2">
                  <c:v>99.55</c:v>
                </c:pt>
                <c:pt idx="3">
                  <c:v>99.44</c:v>
                </c:pt>
                <c:pt idx="4">
                  <c:v>99.41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7-4EF8-AA09-E1669C9F3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100.03</c:v>
                </c:pt>
                <c:pt idx="1">
                  <c:v>100.05</c:v>
                </c:pt>
                <c:pt idx="2">
                  <c:v>100.05</c:v>
                </c:pt>
                <c:pt idx="3">
                  <c:v>100.08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7-4EF8-AA09-E1669C9F3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124.55</c:v>
                </c:pt>
                <c:pt idx="1">
                  <c:v>117.79</c:v>
                </c:pt>
                <c:pt idx="2">
                  <c:v>113.79</c:v>
                </c:pt>
                <c:pt idx="3">
                  <c:v>125.12</c:v>
                </c:pt>
                <c:pt idx="4">
                  <c:v>120.65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8-40FF-9705-BEE4269B7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113.33</c:v>
                </c:pt>
                <c:pt idx="1">
                  <c:v>114.05</c:v>
                </c:pt>
                <c:pt idx="2">
                  <c:v>114.26</c:v>
                </c:pt>
                <c:pt idx="3">
                  <c:v>112.98</c:v>
                </c:pt>
                <c:pt idx="4">
                  <c:v>112.91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88-40FF-9705-BEE4269B7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54.25</c:v>
                </c:pt>
                <c:pt idx="2">
                  <c:v>56.31</c:v>
                </c:pt>
                <c:pt idx="3">
                  <c:v>57.47</c:v>
                </c:pt>
                <c:pt idx="4">
                  <c:v>55.76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A-49BC-84AA-48F3A2679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52.4</c:v>
                </c:pt>
                <c:pt idx="1">
                  <c:v>53.56</c:v>
                </c:pt>
                <c:pt idx="2">
                  <c:v>54.73</c:v>
                </c:pt>
                <c:pt idx="3">
                  <c:v>55.77</c:v>
                </c:pt>
                <c:pt idx="4">
                  <c:v>56.48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A-49BC-84AA-48F3A2679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12.49</c:v>
                </c:pt>
                <c:pt idx="4" formatCode="#,##0.00;&quot;△&quot;#,##0.00;&quot;-&quot;">
                  <c:v>41.42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A-4311-9E25-FC8FE4CC2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18.05</c:v>
                </c:pt>
                <c:pt idx="1">
                  <c:v>19.440000000000001</c:v>
                </c:pt>
                <c:pt idx="2">
                  <c:v>22.46</c:v>
                </c:pt>
                <c:pt idx="3">
                  <c:v>25.84</c:v>
                </c:pt>
                <c:pt idx="4">
                  <c:v>27.61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A-4311-9E25-FC8FE4CC2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A-4A73-B502-1E49CD718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17.39</c:v>
                </c:pt>
                <c:pt idx="1">
                  <c:v>12.65</c:v>
                </c:pt>
                <c:pt idx="2">
                  <c:v>10.58</c:v>
                </c:pt>
                <c:pt idx="3">
                  <c:v>10.49</c:v>
                </c:pt>
                <c:pt idx="4">
                  <c:v>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FA-4A73-B502-1E49CD718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461.12</c:v>
                </c:pt>
                <c:pt idx="1">
                  <c:v>433.83</c:v>
                </c:pt>
                <c:pt idx="2">
                  <c:v>744.32</c:v>
                </c:pt>
                <c:pt idx="3">
                  <c:v>975.88</c:v>
                </c:pt>
                <c:pt idx="4">
                  <c:v>486.05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5-4ADD-8D71-D2F4B34A9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212.95</c:v>
                </c:pt>
                <c:pt idx="1">
                  <c:v>224.41</c:v>
                </c:pt>
                <c:pt idx="2">
                  <c:v>243.44</c:v>
                </c:pt>
                <c:pt idx="3">
                  <c:v>258.49</c:v>
                </c:pt>
                <c:pt idx="4">
                  <c:v>271.10000000000002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E5-4ADD-8D71-D2F4B34A9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198.8</c:v>
                </c:pt>
                <c:pt idx="1">
                  <c:v>197.45</c:v>
                </c:pt>
                <c:pt idx="2">
                  <c:v>183.72</c:v>
                </c:pt>
                <c:pt idx="3">
                  <c:v>170.92</c:v>
                </c:pt>
                <c:pt idx="4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8-4821-84FC-41DE55D14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333.48</c:v>
                </c:pt>
                <c:pt idx="1">
                  <c:v>320.31</c:v>
                </c:pt>
                <c:pt idx="2">
                  <c:v>303.26</c:v>
                </c:pt>
                <c:pt idx="3">
                  <c:v>290.31</c:v>
                </c:pt>
                <c:pt idx="4">
                  <c:v>272.95999999999998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A8-4821-84FC-41DE55D14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118.57</c:v>
                </c:pt>
                <c:pt idx="1">
                  <c:v>111.79</c:v>
                </c:pt>
                <c:pt idx="2">
                  <c:v>107.91</c:v>
                </c:pt>
                <c:pt idx="3">
                  <c:v>119.75</c:v>
                </c:pt>
                <c:pt idx="4">
                  <c:v>113.97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D-4ED0-86E5-047059EC5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112.81</c:v>
                </c:pt>
                <c:pt idx="1">
                  <c:v>113.88</c:v>
                </c:pt>
                <c:pt idx="2">
                  <c:v>114.14</c:v>
                </c:pt>
                <c:pt idx="3">
                  <c:v>112.83</c:v>
                </c:pt>
                <c:pt idx="4">
                  <c:v>112.84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3D-4ED0-86E5-047059EC5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46.58</c:v>
                </c:pt>
                <c:pt idx="1">
                  <c:v>48.78</c:v>
                </c:pt>
                <c:pt idx="2">
                  <c:v>49.81</c:v>
                </c:pt>
                <c:pt idx="3">
                  <c:v>45.25</c:v>
                </c:pt>
                <c:pt idx="4">
                  <c:v>48.6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E-4BFA-AC43-BE384E919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75.3</c:v>
                </c:pt>
                <c:pt idx="1">
                  <c:v>74.02</c:v>
                </c:pt>
                <c:pt idx="2">
                  <c:v>73.03</c:v>
                </c:pt>
                <c:pt idx="3">
                  <c:v>73.86</c:v>
                </c:pt>
                <c:pt idx="4">
                  <c:v>73.849999999999994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2E-4BFA-AC43-BE384E919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【271.10】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0" zoomScaleNormal="7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新潟県　新潟東港地域水道用水供給企業団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用水供給事業</v>
      </c>
      <c r="Q8" s="83"/>
      <c r="R8" s="83"/>
      <c r="S8" s="83"/>
      <c r="T8" s="83"/>
      <c r="U8" s="83"/>
      <c r="V8" s="83"/>
      <c r="W8" s="83" t="str">
        <f>データ!$L$6</f>
        <v>B</v>
      </c>
      <c r="X8" s="83"/>
      <c r="Y8" s="83"/>
      <c r="Z8" s="83"/>
      <c r="AA8" s="83"/>
      <c r="AB8" s="83"/>
      <c r="AC8" s="83"/>
      <c r="AD8" s="83" t="str">
        <f>データ!$M$6</f>
        <v>その他</v>
      </c>
      <c r="AE8" s="83"/>
      <c r="AF8" s="83"/>
      <c r="AG8" s="83"/>
      <c r="AH8" s="83"/>
      <c r="AI8" s="83"/>
      <c r="AJ8" s="83"/>
      <c r="AK8" s="4"/>
      <c r="AL8" s="71" t="str">
        <f>データ!$R$6</f>
        <v>-</v>
      </c>
      <c r="AM8" s="71"/>
      <c r="AN8" s="71"/>
      <c r="AO8" s="71"/>
      <c r="AP8" s="71"/>
      <c r="AQ8" s="71"/>
      <c r="AR8" s="71"/>
      <c r="AS8" s="71"/>
      <c r="AT8" s="67" t="str">
        <f>データ!$S$6</f>
        <v>-</v>
      </c>
      <c r="AU8" s="68"/>
      <c r="AV8" s="68"/>
      <c r="AW8" s="68"/>
      <c r="AX8" s="68"/>
      <c r="AY8" s="68"/>
      <c r="AZ8" s="68"/>
      <c r="BA8" s="68"/>
      <c r="BB8" s="70" t="str">
        <f>データ!$T$6</f>
        <v>-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79.37</v>
      </c>
      <c r="J10" s="68"/>
      <c r="K10" s="68"/>
      <c r="L10" s="68"/>
      <c r="M10" s="68"/>
      <c r="N10" s="68"/>
      <c r="O10" s="69"/>
      <c r="P10" s="70">
        <f>データ!$P$6</f>
        <v>99.53</v>
      </c>
      <c r="Q10" s="70"/>
      <c r="R10" s="70"/>
      <c r="S10" s="70"/>
      <c r="T10" s="70"/>
      <c r="U10" s="70"/>
      <c r="V10" s="70"/>
      <c r="W10" s="71">
        <f>データ!$Q$6</f>
        <v>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888302</v>
      </c>
      <c r="AM10" s="71"/>
      <c r="AN10" s="71"/>
      <c r="AO10" s="71"/>
      <c r="AP10" s="71"/>
      <c r="AQ10" s="71"/>
      <c r="AR10" s="71"/>
      <c r="AS10" s="71"/>
      <c r="AT10" s="67">
        <f>データ!$V$6</f>
        <v>960.47</v>
      </c>
      <c r="AU10" s="68"/>
      <c r="AV10" s="68"/>
      <c r="AW10" s="68"/>
      <c r="AX10" s="68"/>
      <c r="AY10" s="68"/>
      <c r="AZ10" s="68"/>
      <c r="BA10" s="68"/>
      <c r="BB10" s="70">
        <f>データ!$W$6</f>
        <v>924.86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111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113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【112.91】</v>
      </c>
      <c r="F85" s="27" t="str">
        <f>データ!AS6</f>
        <v>【9.92】</v>
      </c>
      <c r="G85" s="27" t="str">
        <f>データ!BD6</f>
        <v>【271.10】</v>
      </c>
      <c r="H85" s="27" t="str">
        <f>データ!BO6</f>
        <v>【272.96】</v>
      </c>
      <c r="I85" s="27" t="str">
        <f>データ!BZ6</f>
        <v>【112.84】</v>
      </c>
      <c r="J85" s="27" t="str">
        <f>データ!CK6</f>
        <v>【73.85】</v>
      </c>
      <c r="K85" s="27" t="str">
        <f>データ!CV6</f>
        <v>【61.69】</v>
      </c>
      <c r="L85" s="27" t="str">
        <f>データ!DG6</f>
        <v>【100.00】</v>
      </c>
      <c r="M85" s="27" t="str">
        <f>データ!DR6</f>
        <v>【56.48】</v>
      </c>
      <c r="N85" s="27" t="str">
        <f>データ!EC6</f>
        <v>【27.61】</v>
      </c>
      <c r="O85" s="27" t="str">
        <f>データ!EN6</f>
        <v>【0.20】</v>
      </c>
    </row>
  </sheetData>
  <sheetProtection algorithmName="SHA-512" hashValue="SKayelug55DifKlyDALVJ6Xc6Jc32lsy6yL1ZUC0WPZXPmgMrpAzsiXyihnpuid+0tPNbRTVUSMeG2KRujk4Fw==" saltValue="0KycvDlcZGhOK4DRDZdIu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159271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新潟県　新潟東港地域水道用水供給企業団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その他</v>
      </c>
      <c r="N6" s="35" t="str">
        <f t="shared" si="3"/>
        <v>-</v>
      </c>
      <c r="O6" s="35">
        <f t="shared" si="3"/>
        <v>79.37</v>
      </c>
      <c r="P6" s="35">
        <f t="shared" si="3"/>
        <v>99.53</v>
      </c>
      <c r="Q6" s="35">
        <f t="shared" si="3"/>
        <v>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888302</v>
      </c>
      <c r="V6" s="35">
        <f t="shared" si="3"/>
        <v>960.47</v>
      </c>
      <c r="W6" s="35">
        <f t="shared" si="3"/>
        <v>924.86</v>
      </c>
      <c r="X6" s="36">
        <f>IF(X7="",NA(),X7)</f>
        <v>124.55</v>
      </c>
      <c r="Y6" s="36">
        <f t="shared" ref="Y6:AG6" si="4">IF(Y7="",NA(),Y7)</f>
        <v>117.79</v>
      </c>
      <c r="Z6" s="36">
        <f t="shared" si="4"/>
        <v>113.79</v>
      </c>
      <c r="AA6" s="36">
        <f t="shared" si="4"/>
        <v>125.12</v>
      </c>
      <c r="AB6" s="36">
        <f t="shared" si="4"/>
        <v>120.65</v>
      </c>
      <c r="AC6" s="36">
        <f t="shared" si="4"/>
        <v>113.33</v>
      </c>
      <c r="AD6" s="36">
        <f t="shared" si="4"/>
        <v>114.05</v>
      </c>
      <c r="AE6" s="36">
        <f t="shared" si="4"/>
        <v>114.26</v>
      </c>
      <c r="AF6" s="36">
        <f t="shared" si="4"/>
        <v>112.98</v>
      </c>
      <c r="AG6" s="36">
        <f t="shared" si="4"/>
        <v>112.91</v>
      </c>
      <c r="AH6" s="35" t="str">
        <f>IF(AH7="","",IF(AH7="-","【-】","【"&amp;SUBSTITUTE(TEXT(AH7,"#,##0.00"),"-","△")&amp;"】"))</f>
        <v>【112.91】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17.39</v>
      </c>
      <c r="AO6" s="36">
        <f t="shared" si="5"/>
        <v>12.65</v>
      </c>
      <c r="AP6" s="36">
        <f t="shared" si="5"/>
        <v>10.58</v>
      </c>
      <c r="AQ6" s="36">
        <f t="shared" si="5"/>
        <v>10.49</v>
      </c>
      <c r="AR6" s="36">
        <f t="shared" si="5"/>
        <v>9.92</v>
      </c>
      <c r="AS6" s="35" t="str">
        <f>IF(AS7="","",IF(AS7="-","【-】","【"&amp;SUBSTITUTE(TEXT(AS7,"#,##0.00"),"-","△")&amp;"】"))</f>
        <v>【9.92】</v>
      </c>
      <c r="AT6" s="36">
        <f>IF(AT7="",NA(),AT7)</f>
        <v>461.12</v>
      </c>
      <c r="AU6" s="36">
        <f t="shared" ref="AU6:BC6" si="6">IF(AU7="",NA(),AU7)</f>
        <v>433.83</v>
      </c>
      <c r="AV6" s="36">
        <f t="shared" si="6"/>
        <v>744.32</v>
      </c>
      <c r="AW6" s="36">
        <f t="shared" si="6"/>
        <v>975.88</v>
      </c>
      <c r="AX6" s="36">
        <f t="shared" si="6"/>
        <v>486.05</v>
      </c>
      <c r="AY6" s="36">
        <f t="shared" si="6"/>
        <v>212.95</v>
      </c>
      <c r="AZ6" s="36">
        <f t="shared" si="6"/>
        <v>224.41</v>
      </c>
      <c r="BA6" s="36">
        <f t="shared" si="6"/>
        <v>243.44</v>
      </c>
      <c r="BB6" s="36">
        <f t="shared" si="6"/>
        <v>258.49</v>
      </c>
      <c r="BC6" s="36">
        <f t="shared" si="6"/>
        <v>271.10000000000002</v>
      </c>
      <c r="BD6" s="35" t="str">
        <f>IF(BD7="","",IF(BD7="-","【-】","【"&amp;SUBSTITUTE(TEXT(BD7,"#,##0.00"),"-","△")&amp;"】"))</f>
        <v>【271.10】</v>
      </c>
      <c r="BE6" s="36">
        <f>IF(BE7="",NA(),BE7)</f>
        <v>198.8</v>
      </c>
      <c r="BF6" s="36">
        <f t="shared" ref="BF6:BN6" si="7">IF(BF7="",NA(),BF7)</f>
        <v>197.45</v>
      </c>
      <c r="BG6" s="36">
        <f t="shared" si="7"/>
        <v>183.72</v>
      </c>
      <c r="BH6" s="36">
        <f t="shared" si="7"/>
        <v>170.92</v>
      </c>
      <c r="BI6" s="36">
        <f t="shared" si="7"/>
        <v>179</v>
      </c>
      <c r="BJ6" s="36">
        <f t="shared" si="7"/>
        <v>333.48</v>
      </c>
      <c r="BK6" s="36">
        <f t="shared" si="7"/>
        <v>320.31</v>
      </c>
      <c r="BL6" s="36">
        <f t="shared" si="7"/>
        <v>303.26</v>
      </c>
      <c r="BM6" s="36">
        <f t="shared" si="7"/>
        <v>290.31</v>
      </c>
      <c r="BN6" s="36">
        <f t="shared" si="7"/>
        <v>272.95999999999998</v>
      </c>
      <c r="BO6" s="35" t="str">
        <f>IF(BO7="","",IF(BO7="-","【-】","【"&amp;SUBSTITUTE(TEXT(BO7,"#,##0.00"),"-","△")&amp;"】"))</f>
        <v>【272.96】</v>
      </c>
      <c r="BP6" s="36">
        <f>IF(BP7="",NA(),BP7)</f>
        <v>118.57</v>
      </c>
      <c r="BQ6" s="36">
        <f t="shared" ref="BQ6:BY6" si="8">IF(BQ7="",NA(),BQ7)</f>
        <v>111.79</v>
      </c>
      <c r="BR6" s="36">
        <f t="shared" si="8"/>
        <v>107.91</v>
      </c>
      <c r="BS6" s="36">
        <f t="shared" si="8"/>
        <v>119.75</v>
      </c>
      <c r="BT6" s="36">
        <f t="shared" si="8"/>
        <v>113.97</v>
      </c>
      <c r="BU6" s="36">
        <f t="shared" si="8"/>
        <v>112.81</v>
      </c>
      <c r="BV6" s="36">
        <f t="shared" si="8"/>
        <v>113.88</v>
      </c>
      <c r="BW6" s="36">
        <f t="shared" si="8"/>
        <v>114.14</v>
      </c>
      <c r="BX6" s="36">
        <f t="shared" si="8"/>
        <v>112.83</v>
      </c>
      <c r="BY6" s="36">
        <f t="shared" si="8"/>
        <v>112.84</v>
      </c>
      <c r="BZ6" s="35" t="str">
        <f>IF(BZ7="","",IF(BZ7="-","【-】","【"&amp;SUBSTITUTE(TEXT(BZ7,"#,##0.00"),"-","△")&amp;"】"))</f>
        <v>【112.84】</v>
      </c>
      <c r="CA6" s="36">
        <f>IF(CA7="",NA(),CA7)</f>
        <v>46.58</v>
      </c>
      <c r="CB6" s="36">
        <f t="shared" ref="CB6:CJ6" si="9">IF(CB7="",NA(),CB7)</f>
        <v>48.78</v>
      </c>
      <c r="CC6" s="36">
        <f t="shared" si="9"/>
        <v>49.81</v>
      </c>
      <c r="CD6" s="36">
        <f t="shared" si="9"/>
        <v>45.25</v>
      </c>
      <c r="CE6" s="36">
        <f t="shared" si="9"/>
        <v>48.6</v>
      </c>
      <c r="CF6" s="36">
        <f t="shared" si="9"/>
        <v>75.3</v>
      </c>
      <c r="CG6" s="36">
        <f t="shared" si="9"/>
        <v>74.02</v>
      </c>
      <c r="CH6" s="36">
        <f t="shared" si="9"/>
        <v>73.03</v>
      </c>
      <c r="CI6" s="36">
        <f t="shared" si="9"/>
        <v>73.86</v>
      </c>
      <c r="CJ6" s="36">
        <f t="shared" si="9"/>
        <v>73.849999999999994</v>
      </c>
      <c r="CK6" s="35" t="str">
        <f>IF(CK7="","",IF(CK7="-","【-】","【"&amp;SUBSTITUTE(TEXT(CK7,"#,##0.00"),"-","△")&amp;"】"))</f>
        <v>【73.85】</v>
      </c>
      <c r="CL6" s="36">
        <f>IF(CL7="",NA(),CL7)</f>
        <v>52.9</v>
      </c>
      <c r="CM6" s="36">
        <f t="shared" ref="CM6:CU6" si="10">IF(CM7="",NA(),CM7)</f>
        <v>53.75</v>
      </c>
      <c r="CN6" s="36">
        <f t="shared" si="10"/>
        <v>54.75</v>
      </c>
      <c r="CO6" s="36">
        <f t="shared" si="10"/>
        <v>54.27</v>
      </c>
      <c r="CP6" s="36">
        <f t="shared" si="10"/>
        <v>52.83</v>
      </c>
      <c r="CQ6" s="36">
        <f t="shared" si="10"/>
        <v>61.82</v>
      </c>
      <c r="CR6" s="36">
        <f t="shared" si="10"/>
        <v>61.66</v>
      </c>
      <c r="CS6" s="36">
        <f t="shared" si="10"/>
        <v>62.19</v>
      </c>
      <c r="CT6" s="36">
        <f t="shared" si="10"/>
        <v>61.77</v>
      </c>
      <c r="CU6" s="36">
        <f t="shared" si="10"/>
        <v>61.69</v>
      </c>
      <c r="CV6" s="35" t="str">
        <f>IF(CV7="","",IF(CV7="-","【-】","【"&amp;SUBSTITUTE(TEXT(CV7,"#,##0.00"),"-","△")&amp;"】"))</f>
        <v>【61.69】</v>
      </c>
      <c r="CW6" s="36">
        <f>IF(CW7="",NA(),CW7)</f>
        <v>99.57</v>
      </c>
      <c r="CX6" s="36">
        <f t="shared" ref="CX6:DF6" si="11">IF(CX7="",NA(),CX7)</f>
        <v>99.57</v>
      </c>
      <c r="CY6" s="36">
        <f t="shared" si="11"/>
        <v>99.55</v>
      </c>
      <c r="CZ6" s="36">
        <f t="shared" si="11"/>
        <v>99.44</v>
      </c>
      <c r="DA6" s="36">
        <f t="shared" si="11"/>
        <v>99.41</v>
      </c>
      <c r="DB6" s="36">
        <f t="shared" si="11"/>
        <v>100.03</v>
      </c>
      <c r="DC6" s="36">
        <f t="shared" si="11"/>
        <v>100.05</v>
      </c>
      <c r="DD6" s="36">
        <f t="shared" si="11"/>
        <v>100.05</v>
      </c>
      <c r="DE6" s="36">
        <f t="shared" si="11"/>
        <v>100.08</v>
      </c>
      <c r="DF6" s="36">
        <f t="shared" si="11"/>
        <v>100</v>
      </c>
      <c r="DG6" s="35" t="str">
        <f>IF(DG7="","",IF(DG7="-","【-】","【"&amp;SUBSTITUTE(TEXT(DG7,"#,##0.00"),"-","△")&amp;"】"))</f>
        <v>【100.00】</v>
      </c>
      <c r="DH6" s="36">
        <f>IF(DH7="",NA(),DH7)</f>
        <v>53.78</v>
      </c>
      <c r="DI6" s="36">
        <f t="shared" ref="DI6:DQ6" si="12">IF(DI7="",NA(),DI7)</f>
        <v>54.25</v>
      </c>
      <c r="DJ6" s="36">
        <f t="shared" si="12"/>
        <v>56.31</v>
      </c>
      <c r="DK6" s="36">
        <f t="shared" si="12"/>
        <v>57.47</v>
      </c>
      <c r="DL6" s="36">
        <f t="shared" si="12"/>
        <v>55.76</v>
      </c>
      <c r="DM6" s="36">
        <f t="shared" si="12"/>
        <v>52.4</v>
      </c>
      <c r="DN6" s="36">
        <f t="shared" si="12"/>
        <v>53.56</v>
      </c>
      <c r="DO6" s="36">
        <f t="shared" si="12"/>
        <v>54.73</v>
      </c>
      <c r="DP6" s="36">
        <f t="shared" si="12"/>
        <v>55.77</v>
      </c>
      <c r="DQ6" s="36">
        <f t="shared" si="12"/>
        <v>56.48</v>
      </c>
      <c r="DR6" s="35" t="str">
        <f>IF(DR7="","",IF(DR7="-","【-】","【"&amp;SUBSTITUTE(TEXT(DR7,"#,##0.00"),"-","△")&amp;"】"))</f>
        <v>【56.48】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6">
        <f t="shared" si="13"/>
        <v>12.49</v>
      </c>
      <c r="DW6" s="36">
        <f t="shared" si="13"/>
        <v>41.42</v>
      </c>
      <c r="DX6" s="36">
        <f t="shared" si="13"/>
        <v>18.05</v>
      </c>
      <c r="DY6" s="36">
        <f t="shared" si="13"/>
        <v>19.440000000000001</v>
      </c>
      <c r="DZ6" s="36">
        <f t="shared" si="13"/>
        <v>22.46</v>
      </c>
      <c r="EA6" s="36">
        <f t="shared" si="13"/>
        <v>25.84</v>
      </c>
      <c r="EB6" s="36">
        <f t="shared" si="13"/>
        <v>27.61</v>
      </c>
      <c r="EC6" s="35" t="str">
        <f>IF(EC7="","",IF(EC7="-","【-】","【"&amp;SUBSTITUTE(TEXT(EC7,"#,##0.00"),"-","△")&amp;"】"))</f>
        <v>【27.61】</v>
      </c>
      <c r="ED6" s="35">
        <f>IF(ED7="",NA(),ED7)</f>
        <v>0</v>
      </c>
      <c r="EE6" s="35">
        <f t="shared" ref="EE6:EM6" si="14">IF(EE7="",NA(),EE7)</f>
        <v>0</v>
      </c>
      <c r="EF6" s="36">
        <f t="shared" si="14"/>
        <v>2.98</v>
      </c>
      <c r="EG6" s="35">
        <f t="shared" si="14"/>
        <v>0</v>
      </c>
      <c r="EH6" s="35">
        <f t="shared" si="14"/>
        <v>0</v>
      </c>
      <c r="EI6" s="36">
        <f t="shared" si="14"/>
        <v>0.26</v>
      </c>
      <c r="EJ6" s="36">
        <f t="shared" si="14"/>
        <v>0.24</v>
      </c>
      <c r="EK6" s="36">
        <f t="shared" si="14"/>
        <v>0.27</v>
      </c>
      <c r="EL6" s="36">
        <f t="shared" si="14"/>
        <v>0.24</v>
      </c>
      <c r="EM6" s="36">
        <f t="shared" si="14"/>
        <v>0.2</v>
      </c>
      <c r="EN6" s="35" t="str">
        <f>IF(EN7="","",IF(EN7="-","【-】","【"&amp;SUBSTITUTE(TEXT(EN7,"#,##0.00"),"-","△")&amp;"】"))</f>
        <v>【0.20】</v>
      </c>
    </row>
    <row r="7" spans="1:144" s="37" customFormat="1" x14ac:dyDescent="0.15">
      <c r="A7" s="29"/>
      <c r="B7" s="38">
        <v>2019</v>
      </c>
      <c r="C7" s="38">
        <v>159271</v>
      </c>
      <c r="D7" s="38">
        <v>46</v>
      </c>
      <c r="E7" s="38">
        <v>1</v>
      </c>
      <c r="F7" s="38">
        <v>0</v>
      </c>
      <c r="G7" s="38">
        <v>2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79.37</v>
      </c>
      <c r="P7" s="39">
        <v>99.53</v>
      </c>
      <c r="Q7" s="39">
        <v>0</v>
      </c>
      <c r="R7" s="39" t="s">
        <v>99</v>
      </c>
      <c r="S7" s="39" t="s">
        <v>99</v>
      </c>
      <c r="T7" s="39" t="s">
        <v>99</v>
      </c>
      <c r="U7" s="39">
        <v>888302</v>
      </c>
      <c r="V7" s="39">
        <v>960.47</v>
      </c>
      <c r="W7" s="39">
        <v>924.86</v>
      </c>
      <c r="X7" s="39">
        <v>124.55</v>
      </c>
      <c r="Y7" s="39">
        <v>117.79</v>
      </c>
      <c r="Z7" s="39">
        <v>113.79</v>
      </c>
      <c r="AA7" s="39">
        <v>125.12</v>
      </c>
      <c r="AB7" s="39">
        <v>120.65</v>
      </c>
      <c r="AC7" s="39">
        <v>113.33</v>
      </c>
      <c r="AD7" s="39">
        <v>114.05</v>
      </c>
      <c r="AE7" s="39">
        <v>114.26</v>
      </c>
      <c r="AF7" s="39">
        <v>112.98</v>
      </c>
      <c r="AG7" s="39">
        <v>112.91</v>
      </c>
      <c r="AH7" s="39">
        <v>112.91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17.39</v>
      </c>
      <c r="AO7" s="39">
        <v>12.65</v>
      </c>
      <c r="AP7" s="39">
        <v>10.58</v>
      </c>
      <c r="AQ7" s="39">
        <v>10.49</v>
      </c>
      <c r="AR7" s="39">
        <v>9.92</v>
      </c>
      <c r="AS7" s="39">
        <v>9.92</v>
      </c>
      <c r="AT7" s="39">
        <v>461.12</v>
      </c>
      <c r="AU7" s="39">
        <v>433.83</v>
      </c>
      <c r="AV7" s="39">
        <v>744.32</v>
      </c>
      <c r="AW7" s="39">
        <v>975.88</v>
      </c>
      <c r="AX7" s="39">
        <v>486.05</v>
      </c>
      <c r="AY7" s="39">
        <v>212.95</v>
      </c>
      <c r="AZ7" s="39">
        <v>224.41</v>
      </c>
      <c r="BA7" s="39">
        <v>243.44</v>
      </c>
      <c r="BB7" s="39">
        <v>258.49</v>
      </c>
      <c r="BC7" s="39">
        <v>271.10000000000002</v>
      </c>
      <c r="BD7" s="39">
        <v>271.10000000000002</v>
      </c>
      <c r="BE7" s="39">
        <v>198.8</v>
      </c>
      <c r="BF7" s="39">
        <v>197.45</v>
      </c>
      <c r="BG7" s="39">
        <v>183.72</v>
      </c>
      <c r="BH7" s="39">
        <v>170.92</v>
      </c>
      <c r="BI7" s="39">
        <v>179</v>
      </c>
      <c r="BJ7" s="39">
        <v>333.48</v>
      </c>
      <c r="BK7" s="39">
        <v>320.31</v>
      </c>
      <c r="BL7" s="39">
        <v>303.26</v>
      </c>
      <c r="BM7" s="39">
        <v>290.31</v>
      </c>
      <c r="BN7" s="39">
        <v>272.95999999999998</v>
      </c>
      <c r="BO7" s="39">
        <v>272.95999999999998</v>
      </c>
      <c r="BP7" s="39">
        <v>118.57</v>
      </c>
      <c r="BQ7" s="39">
        <v>111.79</v>
      </c>
      <c r="BR7" s="39">
        <v>107.91</v>
      </c>
      <c r="BS7" s="39">
        <v>119.75</v>
      </c>
      <c r="BT7" s="39">
        <v>113.97</v>
      </c>
      <c r="BU7" s="39">
        <v>112.81</v>
      </c>
      <c r="BV7" s="39">
        <v>113.88</v>
      </c>
      <c r="BW7" s="39">
        <v>114.14</v>
      </c>
      <c r="BX7" s="39">
        <v>112.83</v>
      </c>
      <c r="BY7" s="39">
        <v>112.84</v>
      </c>
      <c r="BZ7" s="39">
        <v>112.84</v>
      </c>
      <c r="CA7" s="39">
        <v>46.58</v>
      </c>
      <c r="CB7" s="39">
        <v>48.78</v>
      </c>
      <c r="CC7" s="39">
        <v>49.81</v>
      </c>
      <c r="CD7" s="39">
        <v>45.25</v>
      </c>
      <c r="CE7" s="39">
        <v>48.6</v>
      </c>
      <c r="CF7" s="39">
        <v>75.3</v>
      </c>
      <c r="CG7" s="39">
        <v>74.02</v>
      </c>
      <c r="CH7" s="39">
        <v>73.03</v>
      </c>
      <c r="CI7" s="39">
        <v>73.86</v>
      </c>
      <c r="CJ7" s="39">
        <v>73.849999999999994</v>
      </c>
      <c r="CK7" s="39">
        <v>73.849999999999994</v>
      </c>
      <c r="CL7" s="39">
        <v>52.9</v>
      </c>
      <c r="CM7" s="39">
        <v>53.75</v>
      </c>
      <c r="CN7" s="39">
        <v>54.75</v>
      </c>
      <c r="CO7" s="39">
        <v>54.27</v>
      </c>
      <c r="CP7" s="39">
        <v>52.83</v>
      </c>
      <c r="CQ7" s="39">
        <v>61.82</v>
      </c>
      <c r="CR7" s="39">
        <v>61.66</v>
      </c>
      <c r="CS7" s="39">
        <v>62.19</v>
      </c>
      <c r="CT7" s="39">
        <v>61.77</v>
      </c>
      <c r="CU7" s="39">
        <v>61.69</v>
      </c>
      <c r="CV7" s="39">
        <v>61.69</v>
      </c>
      <c r="CW7" s="39">
        <v>99.57</v>
      </c>
      <c r="CX7" s="39">
        <v>99.57</v>
      </c>
      <c r="CY7" s="39">
        <v>99.55</v>
      </c>
      <c r="CZ7" s="39">
        <v>99.44</v>
      </c>
      <c r="DA7" s="39">
        <v>99.41</v>
      </c>
      <c r="DB7" s="39">
        <v>100.03</v>
      </c>
      <c r="DC7" s="39">
        <v>100.05</v>
      </c>
      <c r="DD7" s="39">
        <v>100.05</v>
      </c>
      <c r="DE7" s="39">
        <v>100.08</v>
      </c>
      <c r="DF7" s="39">
        <v>100</v>
      </c>
      <c r="DG7" s="39">
        <v>100</v>
      </c>
      <c r="DH7" s="39">
        <v>53.78</v>
      </c>
      <c r="DI7" s="39">
        <v>54.25</v>
      </c>
      <c r="DJ7" s="39">
        <v>56.31</v>
      </c>
      <c r="DK7" s="39">
        <v>57.47</v>
      </c>
      <c r="DL7" s="39">
        <v>55.76</v>
      </c>
      <c r="DM7" s="39">
        <v>52.4</v>
      </c>
      <c r="DN7" s="39">
        <v>53.56</v>
      </c>
      <c r="DO7" s="39">
        <v>54.73</v>
      </c>
      <c r="DP7" s="39">
        <v>55.77</v>
      </c>
      <c r="DQ7" s="39">
        <v>56.48</v>
      </c>
      <c r="DR7" s="39">
        <v>56.48</v>
      </c>
      <c r="DS7" s="39">
        <v>0</v>
      </c>
      <c r="DT7" s="39">
        <v>0</v>
      </c>
      <c r="DU7" s="39">
        <v>0</v>
      </c>
      <c r="DV7" s="39">
        <v>12.49</v>
      </c>
      <c r="DW7" s="39">
        <v>41.42</v>
      </c>
      <c r="DX7" s="39">
        <v>18.05</v>
      </c>
      <c r="DY7" s="39">
        <v>19.440000000000001</v>
      </c>
      <c r="DZ7" s="39">
        <v>22.46</v>
      </c>
      <c r="EA7" s="39">
        <v>25.84</v>
      </c>
      <c r="EB7" s="39">
        <v>27.61</v>
      </c>
      <c r="EC7" s="39">
        <v>27.61</v>
      </c>
      <c r="ED7" s="39">
        <v>0</v>
      </c>
      <c r="EE7" s="39">
        <v>0</v>
      </c>
      <c r="EF7" s="39">
        <v>2.98</v>
      </c>
      <c r="EG7" s="39">
        <v>0</v>
      </c>
      <c r="EH7" s="39">
        <v>0</v>
      </c>
      <c r="EI7" s="39">
        <v>0.26</v>
      </c>
      <c r="EJ7" s="39">
        <v>0.24</v>
      </c>
      <c r="EK7" s="39">
        <v>0.27</v>
      </c>
      <c r="EL7" s="39">
        <v>0.24</v>
      </c>
      <c r="EM7" s="39">
        <v>0.2</v>
      </c>
      <c r="EN7" s="39">
        <v>0.2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