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0$\101000_経営管理部\101300_会計課\出納・管理Ｇ\30 照会\47【1月28日〆切】公営企業に係る経営比較分析表（令和元年度決算）の分析等について\回答\"/>
    </mc:Choice>
  </mc:AlternateContent>
  <workbookProtection workbookAlgorithmName="SHA-512" workbookHashValue="K9Flu6CD8L71Lmty6DrK8cpAU3lON37CkjzolrsDSkAFBikgYIPpxmZ5Z9d2xeYyTR+kLbISP1f36C6Bt12Gtg==" workbookSaltValue="BpP2xTj2GGSaKatsCzH1b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CM10" i="5"/>
  <c r="CK10" i="5"/>
  <c r="CI10" i="5"/>
  <c r="BY10" i="5"/>
  <c r="BO10" i="5"/>
  <c r="AU10" i="5"/>
  <c r="AS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DQ10" i="5"/>
  <c r="EA10" i="5"/>
  <c r="EE10" i="5"/>
  <c r="X10" i="5"/>
  <c r="AH10" i="5"/>
  <c r="AR10" i="5"/>
  <c r="BB10" i="5"/>
  <c r="BF10" i="5"/>
  <c r="BP10" i="5"/>
  <c r="BZ10" i="5"/>
  <c r="CJ10" i="5"/>
  <c r="CT10" i="5"/>
  <c r="CX10" i="5"/>
  <c r="DH10" i="5"/>
  <c r="DR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<sst xmlns="http://schemas.openxmlformats.org/spreadsheetml/2006/main" count="262" uniqueCount="107">
  <si>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</si>
  <si>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</si>
  <si>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</si>
  <si>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</si>
  <si>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</si>
  <si>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</si>
  <si>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</si>
  <si>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</si>
  <si>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</si>
  <si>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</si>
  <si>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</si>
  <si>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</si>
  <si>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</si>
  <si>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</si>
  <si>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</si>
  <si>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</si>
  <si>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</si>
  <si>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</si>
  <si>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</si>
  <si>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</si>
  <si>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</si>
  <si>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</si>
  <si>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</si>
  <si>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</si>
  <si>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</si>
  <si>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</si>
  <si>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</si>
  <si>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</si>
  <si>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</si>
  <si>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</si>
  <si>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</si>
  <si>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</si>
  <si>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</si>
  <si>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</si>
  <si>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</si>
  <si>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</si>
  <si>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</si>
  <si>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</si>
  <si>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</si>
  <si>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</si>
  <si>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</si>
  <si>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</si>
  <si>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</si>
  <si>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</si>
  <si>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</si>
  <si>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</si>
  <si>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</si>
  <si>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</si>
  <si>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</si>
  <si>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</si>
  <si>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</si>
  <si>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</si>
  <si>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</si>
  <si>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</si>
  <si>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</si>
  <si>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</si>
  <si>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</si>
  <si>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</si>
  <si>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</si>
  <si>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</si>
  <si>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</si>
  <si>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</si>
  <si>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</si>
  <si>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</si>
  <si>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</si>
  <si>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</si>
  <si>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</si>
  <si>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</si>
  <si>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</si>
  <si>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</si>
  <si>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</si>
  <si>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</si>
  <si>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</si>
  <si>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</si>
  <si>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</si>
  <si>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</si>
  <si>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</si>
  <si>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</si>
  <si>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</si>
  <si>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</si>
  <si>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</si>
  <si>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</si>
  <si>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</si>
  <si>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</si>
  <si>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</si>
  <si>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</si>
  <si>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</si>
  <si>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</si>
  <si>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278688</t>
  </si>
  <si>
    <t>46</t>
  </si>
  <si>
    <t>02</t>
  </si>
  <si>
    <t>0</t>
  </si>
  <si>
    <t>000</t>
  </si>
  <si>
    <t>大阪府　大阪広域水道企業団</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</si>
  <si>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</si>
  <si>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</si>
  <si>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</si>
  <si>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</si>
  <si>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</si>
  <si>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</si>
  <si>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</si>
  <si>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</si>
  <si>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</si>
  <si>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</si>
  <si>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今後の施設利用率の低下に対しては、水需要予測の結果に基づき、施設の更新時期に合わせ、可能な限り施設のダウンサイジング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phoneticPr fontId="5"/>
  </si>
  <si>
    <t xml:space="preserve">①【経常収支比率】
　期間中常に類似団体平均値を上回る水準で推移しており、健全経営を維持している。
③【流動比率】
　期間を通じて短期的な債務に対する支払能力は維持している。
④【企業債残高対給水収益比率】
　類似団体と比べ低い水準であり、他の指標の状況を勘案し、企業債の規模に大きな問題はないと判断している。
⑤【料金回収率】
⑥【給水原価】
　料金回収率は類似団体平均値より高い水準で推移している。管路延長が長く、ポンプ設備が必要などの理由により、給水原価は類似団体平均を上回っている。
⑦【施設利用率】
⑧【契約率】
  施設利用率、契約率ともに長期的には減少傾向であるが、近年はほぼ横ばいで推移している。新規給水については小口の雑用水での使用が多いため、いずれの指標も既存の大口受水事業所の動向に大きく左右される状況となっている。
また、類似団体平均値より約2割程度低い値で乖離が大きい。
  現在、二つの浄水場が稼働しているが、施設利用率の低い浄水場を廃止し、浄水場間に連絡管を整備し統合することでダウンサイジングを図る計画である。
</t>
    <rPh sb="105" eb="107">
      <t>ルイジ</t>
    </rPh>
    <rPh sb="107" eb="109">
      <t>ダンタイ</t>
    </rPh>
    <rPh sb="110" eb="111">
      <t>クラ</t>
    </rPh>
    <rPh sb="112" eb="113">
      <t>ヒク</t>
    </rPh>
    <rPh sb="114" eb="116">
      <t>スイジュン</t>
    </rPh>
    <rPh sb="201" eb="203">
      <t>カンロ</t>
    </rPh>
    <rPh sb="203" eb="205">
      <t>エンチョウ</t>
    </rPh>
    <rPh sb="206" eb="207">
      <t>ナガ</t>
    </rPh>
    <rPh sb="212" eb="214">
      <t>セツビ</t>
    </rPh>
    <rPh sb="215" eb="217">
      <t>ヒツヨウ</t>
    </rPh>
    <rPh sb="220" eb="222">
      <t>リユウ</t>
    </rPh>
    <rPh sb="226" eb="228">
      <t>キュウスイ</t>
    </rPh>
    <rPh sb="228" eb="230">
      <t>ゲンカ</t>
    </rPh>
    <rPh sb="231" eb="233">
      <t>ルイジ</t>
    </rPh>
    <rPh sb="233" eb="235">
      <t>ダンタイ</t>
    </rPh>
    <rPh sb="235" eb="237">
      <t>ヘイキン</t>
    </rPh>
    <rPh sb="238" eb="240">
      <t>ウワマワ</t>
    </rPh>
    <phoneticPr fontId="5"/>
  </si>
  <si>
    <t>①【有形固定資産減価償却率】
　類似団体平均値より低い数値で推移している。　しかし管路の老朽化は進んでおり、この要因は、管路総延長の約7割が法定耐用年数40年を超えた管であることによる。
②【管路経年化率】
③【管路更新率】
　管路経年化率は類似団体平均値より約2割程度高く、管路更新率は類似団体平均値に比べ、直近2年は上回っている。
　現在、管路更新に先立ち、代替配水能力を確保するためのバイパス配水管の整備、ループ管の形成、管更新（～令和6年度）を行っており、経営戦略2020-2029（令和2年度～）においても、引き続き管路更新を行う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</si>
</sst>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53.18</c:v>
                </c:pt>
                <c:pt idx="1">
                  <c:v>55.08</c:v>
                </c:pt>
                <c:pt idx="2">
                  <c:v>56.69</c:v>
                </c:pt>
                <c:pt idx="3">
                  <c:v>57.91</c:v>
                </c:pt>
                <c:pt idx="4">
                  <c:v>58.93</c:v>
                </c:pt>
              </c:numCache>
            </c:numRef>
          </c:val>
          <c:extLst>
            <c:ext xmlns:c16="http://schemas.microsoft.com/office/drawing/2014/chart" uri="{C3380CC4-5D6E-409C-BE32-E72D297353CC}">
              <c16:uniqueId val="{00000000-D077-472E-B602-EF4EC8123C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D077-472E-B602-EF4EC8123C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64.599999999999994</c:v>
                </c:pt>
                <c:pt idx="1">
                  <c:v>65.48</c:v>
                </c:pt>
                <c:pt idx="2">
                  <c:v>67.03</c:v>
                </c:pt>
                <c:pt idx="3">
                  <c:v>71.650000000000006</c:v>
                </c:pt>
                <c:pt idx="4">
                  <c:v>74.88</c:v>
                </c:pt>
              </c:numCache>
            </c:numRef>
          </c:val>
          <c:extLst>
            <c:ext xmlns:c16="http://schemas.microsoft.com/office/drawing/2014/chart" uri="{C3380CC4-5D6E-409C-BE32-E72D297353CC}">
              <c16:uniqueId val="{00000000-4E29-4AC9-9251-80D6D4CFF1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4E29-4AC9-9251-80D6D4CFF1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0.02</c:v>
                </c:pt>
                <c:pt idx="1">
                  <c:v>0.23</c:v>
                </c:pt>
                <c:pt idx="2">
                  <c:v>0.08</c:v>
                </c:pt>
                <c:pt idx="3">
                  <c:v>0.2</c:v>
                </c:pt>
                <c:pt idx="4">
                  <c:v>0.36</c:v>
                </c:pt>
              </c:numCache>
            </c:numRef>
          </c:val>
          <c:extLst>
            <c:ext xmlns:c16="http://schemas.microsoft.com/office/drawing/2014/chart" uri="{C3380CC4-5D6E-409C-BE32-E72D297353CC}">
              <c16:uniqueId val="{00000000-16F4-4025-A293-C95F859CC6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16F4-4025-A293-C95F859CC6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626.26</c:v>
                </c:pt>
                <c:pt idx="1">
                  <c:v>652.55999999999995</c:v>
                </c:pt>
                <c:pt idx="2">
                  <c:v>638.85</c:v>
                </c:pt>
                <c:pt idx="3">
                  <c:v>493.87</c:v>
                </c:pt>
                <c:pt idx="4">
                  <c:v>382.78</c:v>
                </c:pt>
              </c:numCache>
            </c:numRef>
          </c:val>
          <c:extLst>
            <c:ext xmlns:c16="http://schemas.microsoft.com/office/drawing/2014/chart" uri="{C3380CC4-5D6E-409C-BE32-E72D297353CC}">
              <c16:uniqueId val="{00000000-8312-40CE-9B7F-1DB81121E0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8312-40CE-9B7F-1DB81121E0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245.19</c:v>
                </c:pt>
                <c:pt idx="1">
                  <c:v>254.81</c:v>
                </c:pt>
                <c:pt idx="2">
                  <c:v>238.67</c:v>
                </c:pt>
                <c:pt idx="3">
                  <c:v>222.89</c:v>
                </c:pt>
                <c:pt idx="4">
                  <c:v>208.74</c:v>
                </c:pt>
              </c:numCache>
            </c:numRef>
          </c:val>
          <c:extLst>
            <c:ext xmlns:c16="http://schemas.microsoft.com/office/drawing/2014/chart" uri="{C3380CC4-5D6E-409C-BE32-E72D297353CC}">
              <c16:uniqueId val="{00000000-C8B2-4CF4-A5B2-550C724171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C8B2-4CF4-A5B2-550C724171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140.66</c:v>
                </c:pt>
                <c:pt idx="1">
                  <c:v>131.97</c:v>
                </c:pt>
                <c:pt idx="2">
                  <c:v>131.81</c:v>
                </c:pt>
                <c:pt idx="3">
                  <c:v>130.75</c:v>
                </c:pt>
                <c:pt idx="4">
                  <c:v>127.09</c:v>
                </c:pt>
              </c:numCache>
            </c:numRef>
          </c:val>
          <c:extLst>
            <c:ext xmlns:c16="http://schemas.microsoft.com/office/drawing/2014/chart" uri="{C3380CC4-5D6E-409C-BE32-E72D297353CC}">
              <c16:uniqueId val="{00000000-2268-4F11-9995-BAFD89782F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2268-4F11-9995-BAFD89782F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30.69</c:v>
                </c:pt>
                <c:pt idx="1">
                  <c:v>29.76</c:v>
                </c:pt>
                <c:pt idx="2">
                  <c:v>29.77</c:v>
                </c:pt>
                <c:pt idx="3">
                  <c:v>29.99</c:v>
                </c:pt>
                <c:pt idx="4">
                  <c:v>30.67</c:v>
                </c:pt>
              </c:numCache>
            </c:numRef>
          </c:val>
          <c:extLst>
            <c:ext xmlns:c16="http://schemas.microsoft.com/office/drawing/2014/chart" uri="{C3380CC4-5D6E-409C-BE32-E72D297353CC}">
              <c16:uniqueId val="{00000000-0047-4F9E-8C06-C7EA761051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0047-4F9E-8C06-C7EA761051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33.159999999999997</c:v>
                </c:pt>
                <c:pt idx="1">
                  <c:v>32.94</c:v>
                </c:pt>
                <c:pt idx="2">
                  <c:v>32.590000000000003</c:v>
                </c:pt>
                <c:pt idx="3">
                  <c:v>32.11</c:v>
                </c:pt>
                <c:pt idx="4">
                  <c:v>31.57</c:v>
                </c:pt>
              </c:numCache>
            </c:numRef>
          </c:val>
          <c:extLst>
            <c:ext xmlns:c16="http://schemas.microsoft.com/office/drawing/2014/chart" uri="{C3380CC4-5D6E-409C-BE32-E72D297353CC}">
              <c16:uniqueId val="{00000000-8940-47D3-98B6-507C2B3631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8940-47D3-98B6-507C2B3631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57.53</c:v>
                </c:pt>
                <c:pt idx="1">
                  <c:v>57.51</c:v>
                </c:pt>
                <c:pt idx="2">
                  <c:v>57.46</c:v>
                </c:pt>
                <c:pt idx="3">
                  <c:v>57.47</c:v>
                </c:pt>
                <c:pt idx="4">
                  <c:v>57.35</c:v>
                </c:pt>
              </c:numCache>
            </c:numRef>
          </c:val>
          <c:extLst>
            <c:ext xmlns:c16="http://schemas.microsoft.com/office/drawing/2014/chart" uri="{C3380CC4-5D6E-409C-BE32-E72D297353CC}">
              <c16:uniqueId val="{00000000-447A-4005-A071-FA8028496A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447A-4005-A071-FA8028496A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E8-4E60-B184-30844930F6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FCE8-4E60-B184-30844930F6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140.15</c:v>
                </c:pt>
                <c:pt idx="1">
                  <c:v>133.13999999999999</c:v>
                </c:pt>
                <c:pt idx="2">
                  <c:v>133.12</c:v>
                </c:pt>
                <c:pt idx="3">
                  <c:v>131.82</c:v>
                </c:pt>
                <c:pt idx="4">
                  <c:v>127.56</c:v>
                </c:pt>
              </c:numCache>
            </c:numRef>
          </c:val>
          <c:extLst>
            <c:ext xmlns:c16="http://schemas.microsoft.com/office/drawing/2014/chart" uri="{C3380CC4-5D6E-409C-BE32-E72D297353CC}">
              <c16:uniqueId val="{00000000-74C3-47B0-803C-2969D9187B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74C3-47B0-803C-2969D9187B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 zoomScaleNormal="100" workbookViewId="0">
      <selection activeCell="SQ91" sqref="SQ9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大阪府　大阪広域水道企業団</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800000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252544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75.2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422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458763</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140.15</v>
      </c>
      <c r="Y32" s="129"/>
      <c r="Z32" s="129"/>
      <c r="AA32" s="129"/>
      <c r="AB32" s="129"/>
      <c r="AC32" s="129"/>
      <c r="AD32" s="129"/>
      <c r="AE32" s="129"/>
      <c r="AF32" s="129"/>
      <c r="AG32" s="129"/>
      <c r="AH32" s="129"/>
      <c r="AI32" s="129"/>
      <c r="AJ32" s="129"/>
      <c r="AK32" s="129"/>
      <c r="AL32" s="129"/>
      <c r="AM32" s="129"/>
      <c r="AN32" s="129"/>
      <c r="AO32" s="129"/>
      <c r="AP32" s="129"/>
      <c r="AQ32" s="130"/>
      <c r="AR32" s="128">
        <f>データ!U6</f>
        <v>133.13999999999999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133.12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131.82</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127.56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626.26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652.55999999999995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638.85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493.87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382.78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245.19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254.81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238.67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222.89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208.74</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140.66</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131.97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131.81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130.75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127.09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30.69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29.76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29.77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29.99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30.67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33.159999999999997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32.94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32.590000000000003</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32.11</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31.57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57.53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57.51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57.46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57.47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57.35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H27</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H28</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H29</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H30</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R01</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H27</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H28</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H29</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H30</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R01</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H27</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H28</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H29</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H30</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R01</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53.18</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55.08</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56.69</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57.91</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58.93</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64.599999999999994</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65.48</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67.03</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71.650000000000006</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74.88</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0.02</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0.23</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0.08</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0.2</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0.36</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57.35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57.93</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58.88</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59.48</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60.09</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37.619999999999997</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41.79</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43.44</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48.09</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50.93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0.11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0.32</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0.21</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0.22</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37</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928GKsfg9t03SadHvnEn7fcQl3kIU1qFK/2ev8H/eUADF7oXmwVKD2TL+mLKIYmMt1SsRNhZ3+t/wMZf0ayzgQ==" saltValue="dkmJGi2szDPx2oJfUtaDi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140.15</v>
      </c>
      <c r="U6" s="52">
        <f>U7</f>
        <v>133.13999999999999</v>
      </c>
      <c r="V6" s="52">
        <f>V7</f>
        <v>133.12</v>
      </c>
      <c r="W6" s="52">
        <f>W7</f>
        <v>131.82</v>
      </c>
      <c r="X6" s="52">
        <f t="shared" si="3"/>
        <v>127.56</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626.26</v>
      </c>
      <c r="AQ6" s="52">
        <f>AQ7</f>
        <v>652.55999999999995</v>
      </c>
      <c r="AR6" s="52">
        <f>AR7</f>
        <v>638.85</v>
      </c>
      <c r="AS6" s="52">
        <f>AS7</f>
        <v>493.87</v>
      </c>
      <c r="AT6" s="52">
        <f t="shared" si="3"/>
        <v>382.78</v>
      </c>
      <c r="AU6" s="52">
        <f t="shared" si="3"/>
        <v>312.67</v>
      </c>
      <c r="AV6" s="52">
        <f t="shared" si="3"/>
        <v>345.05</v>
      </c>
      <c r="AW6" s="52">
        <f t="shared" si="3"/>
        <v>379.14</v>
      </c>
      <c r="AX6" s="52">
        <f t="shared" si="3"/>
        <v>394.58</v>
      </c>
      <c r="AY6" s="52">
        <f t="shared" si="3"/>
        <v>368.36</v>
      </c>
      <c r="AZ6" s="50" t="str">
        <f>IF(AZ7="-","【-】","【"&amp;SUBSTITUTE(TEXT(AZ7,"#,##0.00"),"-","△")&amp;"】")</f>
        <v>【420.52】</v>
      </c>
      <c r="BA6" s="52">
        <f t="shared" si="3"/>
        <v>245.19</v>
      </c>
      <c r="BB6" s="52">
        <f>BB7</f>
        <v>254.81</v>
      </c>
      <c r="BC6" s="52">
        <f>BC7</f>
        <v>238.67</v>
      </c>
      <c r="BD6" s="52">
        <f>BD7</f>
        <v>222.89</v>
      </c>
      <c r="BE6" s="52">
        <f t="shared" si="3"/>
        <v>208.74</v>
      </c>
      <c r="BF6" s="52">
        <f t="shared" si="3"/>
        <v>272.8</v>
      </c>
      <c r="BG6" s="52">
        <f t="shared" si="3"/>
        <v>255.89</v>
      </c>
      <c r="BH6" s="52">
        <f t="shared" si="3"/>
        <v>242.57</v>
      </c>
      <c r="BI6" s="52">
        <f t="shared" si="3"/>
        <v>235.79</v>
      </c>
      <c r="BJ6" s="52">
        <f t="shared" si="3"/>
        <v>227.51</v>
      </c>
      <c r="BK6" s="50" t="str">
        <f>IF(BK7="-","【-】","【"&amp;SUBSTITUTE(TEXT(BK7,"#,##0.00"),"-","△")&amp;"】")</f>
        <v>【238.81】</v>
      </c>
      <c r="BL6" s="52">
        <f t="shared" si="3"/>
        <v>140.66</v>
      </c>
      <c r="BM6" s="52">
        <f>BM7</f>
        <v>131.97</v>
      </c>
      <c r="BN6" s="52">
        <f>BN7</f>
        <v>131.81</v>
      </c>
      <c r="BO6" s="52">
        <f>BO7</f>
        <v>130.75</v>
      </c>
      <c r="BP6" s="52">
        <f t="shared" si="3"/>
        <v>127.09</v>
      </c>
      <c r="BQ6" s="52">
        <f t="shared" si="3"/>
        <v>119.5</v>
      </c>
      <c r="BR6" s="52">
        <f t="shared" si="3"/>
        <v>118.99</v>
      </c>
      <c r="BS6" s="52">
        <f t="shared" si="3"/>
        <v>119.17</v>
      </c>
      <c r="BT6" s="52">
        <f t="shared" si="3"/>
        <v>117.72</v>
      </c>
      <c r="BU6" s="52">
        <f t="shared" si="3"/>
        <v>117.69</v>
      </c>
      <c r="BV6" s="50" t="str">
        <f>IF(BV7="-","【-】","【"&amp;SUBSTITUTE(TEXT(BV7,"#,##0.00"),"-","△")&amp;"】")</f>
        <v>【115.00】</v>
      </c>
      <c r="BW6" s="52">
        <f t="shared" si="3"/>
        <v>30.69</v>
      </c>
      <c r="BX6" s="52">
        <f>BX7</f>
        <v>29.76</v>
      </c>
      <c r="BY6" s="52">
        <f>BY7</f>
        <v>29.77</v>
      </c>
      <c r="BZ6" s="52">
        <f>BZ7</f>
        <v>29.99</v>
      </c>
      <c r="CA6" s="52">
        <f t="shared" si="3"/>
        <v>30.67</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33.159999999999997</v>
      </c>
      <c r="CI6" s="52">
        <f>CI7</f>
        <v>32.94</v>
      </c>
      <c r="CJ6" s="52">
        <f>CJ7</f>
        <v>32.590000000000003</v>
      </c>
      <c r="CK6" s="52">
        <f>CK7</f>
        <v>32.11</v>
      </c>
      <c r="CL6" s="52">
        <f t="shared" si="5"/>
        <v>31.57</v>
      </c>
      <c r="CM6" s="52">
        <f t="shared" si="5"/>
        <v>57.52</v>
      </c>
      <c r="CN6" s="52">
        <f t="shared" si="5"/>
        <v>57.55</v>
      </c>
      <c r="CO6" s="52">
        <f t="shared" si="5"/>
        <v>57.69</v>
      </c>
      <c r="CP6" s="52">
        <f t="shared" si="5"/>
        <v>58.56</v>
      </c>
      <c r="CQ6" s="52">
        <f t="shared" si="5"/>
        <v>57.96</v>
      </c>
      <c r="CR6" s="50" t="str">
        <f>IF(CR7="-","【-】","【"&amp;SUBSTITUTE(TEXT(CR7,"#,##0.00"),"-","△")&amp;"】")</f>
        <v>【55.21】</v>
      </c>
      <c r="CS6" s="52">
        <f t="shared" ref="CS6:DB6" si="6">CS7</f>
        <v>57.53</v>
      </c>
      <c r="CT6" s="52">
        <f>CT7</f>
        <v>57.51</v>
      </c>
      <c r="CU6" s="52">
        <f>CU7</f>
        <v>57.46</v>
      </c>
      <c r="CV6" s="52">
        <f>CV7</f>
        <v>57.47</v>
      </c>
      <c r="CW6" s="52">
        <f t="shared" si="6"/>
        <v>57.35</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53.18</v>
      </c>
      <c r="DE6" s="52">
        <f>DE7</f>
        <v>55.08</v>
      </c>
      <c r="DF6" s="52">
        <f>DF7</f>
        <v>56.69</v>
      </c>
      <c r="DG6" s="52">
        <f>DG7</f>
        <v>57.91</v>
      </c>
      <c r="DH6" s="52">
        <f t="shared" si="7"/>
        <v>58.93</v>
      </c>
      <c r="DI6" s="52">
        <f t="shared" si="7"/>
        <v>57.35</v>
      </c>
      <c r="DJ6" s="52">
        <f t="shared" si="7"/>
        <v>57.93</v>
      </c>
      <c r="DK6" s="52">
        <f t="shared" si="7"/>
        <v>58.88</v>
      </c>
      <c r="DL6" s="52">
        <f t="shared" si="7"/>
        <v>59.48</v>
      </c>
      <c r="DM6" s="52">
        <f t="shared" si="7"/>
        <v>60.09</v>
      </c>
      <c r="DN6" s="50" t="str">
        <f>IF(DN7="-","【-】","【"&amp;SUBSTITUTE(TEXT(DN7,"#,##0.00"),"-","△")&amp;"】")</f>
        <v>【59.23】</v>
      </c>
      <c r="DO6" s="52">
        <f t="shared" ref="DO6:DX6" si="8">DO7</f>
        <v>64.599999999999994</v>
      </c>
      <c r="DP6" s="52">
        <f>DP7</f>
        <v>65.48</v>
      </c>
      <c r="DQ6" s="52">
        <f>DQ7</f>
        <v>67.03</v>
      </c>
      <c r="DR6" s="52">
        <f>DR7</f>
        <v>71.650000000000006</v>
      </c>
      <c r="DS6" s="52">
        <f t="shared" si="8"/>
        <v>74.88</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0.02</v>
      </c>
      <c r="EA6" s="52">
        <f>EA7</f>
        <v>0.23</v>
      </c>
      <c r="EB6" s="52">
        <f>EB7</f>
        <v>0.08</v>
      </c>
      <c r="EC6" s="52">
        <f>EC7</f>
        <v>0.2</v>
      </c>
      <c r="ED6" s="52">
        <f t="shared" si="9"/>
        <v>0.36</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800000</v>
      </c>
      <c r="L7" s="54" t="s">
        <v>96</v>
      </c>
      <c r="M7" s="55">
        <v>1</v>
      </c>
      <c r="N7" s="55">
        <v>252544</v>
      </c>
      <c r="O7" s="56" t="s">
        <v>97</v>
      </c>
      <c r="P7" s="56">
        <v>75.2</v>
      </c>
      <c r="Q7" s="55">
        <v>422</v>
      </c>
      <c r="R7" s="55">
        <v>458763</v>
      </c>
      <c r="S7" s="54" t="s">
        <v>98</v>
      </c>
      <c r="T7" s="57">
        <v>140.15</v>
      </c>
      <c r="U7" s="57">
        <v>133.13999999999999</v>
      </c>
      <c r="V7" s="57">
        <v>133.12</v>
      </c>
      <c r="W7" s="57">
        <v>131.82</v>
      </c>
      <c r="X7" s="57">
        <v>127.56</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626.26</v>
      </c>
      <c r="AQ7" s="57">
        <v>652.55999999999995</v>
      </c>
      <c r="AR7" s="57">
        <v>638.85</v>
      </c>
      <c r="AS7" s="57">
        <v>493.87</v>
      </c>
      <c r="AT7" s="57">
        <v>382.78</v>
      </c>
      <c r="AU7" s="57">
        <v>312.67</v>
      </c>
      <c r="AV7" s="57">
        <v>345.05</v>
      </c>
      <c r="AW7" s="57">
        <v>379.14</v>
      </c>
      <c r="AX7" s="57">
        <v>394.58</v>
      </c>
      <c r="AY7" s="57">
        <v>368.36</v>
      </c>
      <c r="AZ7" s="57">
        <v>420.52</v>
      </c>
      <c r="BA7" s="57">
        <v>245.19</v>
      </c>
      <c r="BB7" s="57">
        <v>254.81</v>
      </c>
      <c r="BC7" s="57">
        <v>238.67</v>
      </c>
      <c r="BD7" s="57">
        <v>222.89</v>
      </c>
      <c r="BE7" s="57">
        <v>208.74</v>
      </c>
      <c r="BF7" s="57">
        <v>272.8</v>
      </c>
      <c r="BG7" s="57">
        <v>255.89</v>
      </c>
      <c r="BH7" s="57">
        <v>242.57</v>
      </c>
      <c r="BI7" s="57">
        <v>235.79</v>
      </c>
      <c r="BJ7" s="57">
        <v>227.51</v>
      </c>
      <c r="BK7" s="57">
        <v>238.81</v>
      </c>
      <c r="BL7" s="57">
        <v>140.66</v>
      </c>
      <c r="BM7" s="57">
        <v>131.97</v>
      </c>
      <c r="BN7" s="57">
        <v>131.81</v>
      </c>
      <c r="BO7" s="57">
        <v>130.75</v>
      </c>
      <c r="BP7" s="57">
        <v>127.09</v>
      </c>
      <c r="BQ7" s="57">
        <v>119.5</v>
      </c>
      <c r="BR7" s="57">
        <v>118.99</v>
      </c>
      <c r="BS7" s="57">
        <v>119.17</v>
      </c>
      <c r="BT7" s="57">
        <v>117.72</v>
      </c>
      <c r="BU7" s="57">
        <v>117.69</v>
      </c>
      <c r="BV7" s="57">
        <v>115</v>
      </c>
      <c r="BW7" s="57">
        <v>30.69</v>
      </c>
      <c r="BX7" s="57">
        <v>29.76</v>
      </c>
      <c r="BY7" s="57">
        <v>29.77</v>
      </c>
      <c r="BZ7" s="57">
        <v>29.99</v>
      </c>
      <c r="CA7" s="57">
        <v>30.67</v>
      </c>
      <c r="CB7" s="57">
        <v>16.91</v>
      </c>
      <c r="CC7" s="57">
        <v>16.850000000000001</v>
      </c>
      <c r="CD7" s="57">
        <v>16.8</v>
      </c>
      <c r="CE7" s="57">
        <v>17.03</v>
      </c>
      <c r="CF7" s="57">
        <v>17.07</v>
      </c>
      <c r="CG7" s="57">
        <v>18.600000000000001</v>
      </c>
      <c r="CH7" s="57">
        <v>33.159999999999997</v>
      </c>
      <c r="CI7" s="57">
        <v>32.94</v>
      </c>
      <c r="CJ7" s="57">
        <v>32.590000000000003</v>
      </c>
      <c r="CK7" s="57">
        <v>32.11</v>
      </c>
      <c r="CL7" s="57">
        <v>31.57</v>
      </c>
      <c r="CM7" s="57">
        <v>57.52</v>
      </c>
      <c r="CN7" s="57">
        <v>57.55</v>
      </c>
      <c r="CO7" s="57">
        <v>57.69</v>
      </c>
      <c r="CP7" s="57">
        <v>58.56</v>
      </c>
      <c r="CQ7" s="57">
        <v>57.96</v>
      </c>
      <c r="CR7" s="57">
        <v>55.21</v>
      </c>
      <c r="CS7" s="57">
        <v>57.53</v>
      </c>
      <c r="CT7" s="57">
        <v>57.51</v>
      </c>
      <c r="CU7" s="57">
        <v>57.46</v>
      </c>
      <c r="CV7" s="57">
        <v>57.47</v>
      </c>
      <c r="CW7" s="57">
        <v>57.35</v>
      </c>
      <c r="CX7" s="57">
        <v>79.7</v>
      </c>
      <c r="CY7" s="57">
        <v>79.42</v>
      </c>
      <c r="CZ7" s="57">
        <v>79.2</v>
      </c>
      <c r="DA7" s="57">
        <v>80.5</v>
      </c>
      <c r="DB7" s="57">
        <v>80.540000000000006</v>
      </c>
      <c r="DC7" s="57">
        <v>77.39</v>
      </c>
      <c r="DD7" s="57">
        <v>53.18</v>
      </c>
      <c r="DE7" s="57">
        <v>55.08</v>
      </c>
      <c r="DF7" s="57">
        <v>56.69</v>
      </c>
      <c r="DG7" s="57">
        <v>57.91</v>
      </c>
      <c r="DH7" s="57">
        <v>58.93</v>
      </c>
      <c r="DI7" s="57">
        <v>57.35</v>
      </c>
      <c r="DJ7" s="57">
        <v>57.93</v>
      </c>
      <c r="DK7" s="57">
        <v>58.88</v>
      </c>
      <c r="DL7" s="57">
        <v>59.48</v>
      </c>
      <c r="DM7" s="57">
        <v>60.09</v>
      </c>
      <c r="DN7" s="57">
        <v>59.23</v>
      </c>
      <c r="DO7" s="57">
        <v>64.599999999999994</v>
      </c>
      <c r="DP7" s="57">
        <v>65.48</v>
      </c>
      <c r="DQ7" s="57">
        <v>67.03</v>
      </c>
      <c r="DR7" s="57">
        <v>71.650000000000006</v>
      </c>
      <c r="DS7" s="57">
        <v>74.88</v>
      </c>
      <c r="DT7" s="57">
        <v>37.619999999999997</v>
      </c>
      <c r="DU7" s="57">
        <v>41.79</v>
      </c>
      <c r="DV7" s="57">
        <v>43.44</v>
      </c>
      <c r="DW7" s="57">
        <v>48.09</v>
      </c>
      <c r="DX7" s="57">
        <v>50.93</v>
      </c>
      <c r="DY7" s="57">
        <v>47.77</v>
      </c>
      <c r="DZ7" s="57">
        <v>0.02</v>
      </c>
      <c r="EA7" s="57">
        <v>0.23</v>
      </c>
      <c r="EB7" s="57">
        <v>0.08</v>
      </c>
      <c r="EC7" s="57">
        <v>0.2</v>
      </c>
      <c r="ED7" s="57">
        <v>0.36</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140.15</v>
      </c>
      <c r="V11" s="65">
        <f>IF(U6="-",NA(),U6)</f>
        <v>133.13999999999999</v>
      </c>
      <c r="W11" s="65">
        <f>IF(V6="-",NA(),V6)</f>
        <v>133.12</v>
      </c>
      <c r="X11" s="65">
        <f>IF(W6="-",NA(),W6)</f>
        <v>131.82</v>
      </c>
      <c r="Y11" s="65">
        <f>IF(X6="-",NA(),X6)</f>
        <v>127.56</v>
      </c>
      <c r="AE11" s="64" t="s">
        <v>23</v>
      </c>
      <c r="AF11" s="65">
        <f>IF(AE6="-",NA(),AE6)</f>
        <v>0</v>
      </c>
      <c r="AG11" s="65">
        <f>IF(AF6="-",NA(),AF6)</f>
        <v>0</v>
      </c>
      <c r="AH11" s="65">
        <f>IF(AG6="-",NA(),AG6)</f>
        <v>0</v>
      </c>
      <c r="AI11" s="65">
        <f>IF(AH6="-",NA(),AH6)</f>
        <v>0</v>
      </c>
      <c r="AJ11" s="65">
        <f>IF(AI6="-",NA(),AI6)</f>
        <v>0</v>
      </c>
      <c r="AP11" s="64" t="s">
        <v>23</v>
      </c>
      <c r="AQ11" s="65">
        <f>IF(AP6="-",NA(),AP6)</f>
        <v>626.26</v>
      </c>
      <c r="AR11" s="65">
        <f>IF(AQ6="-",NA(),AQ6)</f>
        <v>652.55999999999995</v>
      </c>
      <c r="AS11" s="65">
        <f>IF(AR6="-",NA(),AR6)</f>
        <v>638.85</v>
      </c>
      <c r="AT11" s="65">
        <f>IF(AS6="-",NA(),AS6)</f>
        <v>493.87</v>
      </c>
      <c r="AU11" s="65">
        <f>IF(AT6="-",NA(),AT6)</f>
        <v>382.78</v>
      </c>
      <c r="BA11" s="64" t="s">
        <v>23</v>
      </c>
      <c r="BB11" s="65">
        <f>IF(BA6="-",NA(),BA6)</f>
        <v>245.19</v>
      </c>
      <c r="BC11" s="65">
        <f>IF(BB6="-",NA(),BB6)</f>
        <v>254.81</v>
      </c>
      <c r="BD11" s="65">
        <f>IF(BC6="-",NA(),BC6)</f>
        <v>238.67</v>
      </c>
      <c r="BE11" s="65">
        <f>IF(BD6="-",NA(),BD6)</f>
        <v>222.89</v>
      </c>
      <c r="BF11" s="65">
        <f>IF(BE6="-",NA(),BE6)</f>
        <v>208.74</v>
      </c>
      <c r="BL11" s="64" t="s">
        <v>23</v>
      </c>
      <c r="BM11" s="65">
        <f>IF(BL6="-",NA(),BL6)</f>
        <v>140.66</v>
      </c>
      <c r="BN11" s="65">
        <f>IF(BM6="-",NA(),BM6)</f>
        <v>131.97</v>
      </c>
      <c r="BO11" s="65">
        <f>IF(BN6="-",NA(),BN6)</f>
        <v>131.81</v>
      </c>
      <c r="BP11" s="65">
        <f>IF(BO6="-",NA(),BO6)</f>
        <v>130.75</v>
      </c>
      <c r="BQ11" s="65">
        <f>IF(BP6="-",NA(),BP6)</f>
        <v>127.09</v>
      </c>
      <c r="BW11" s="64" t="s">
        <v>23</v>
      </c>
      <c r="BX11" s="65">
        <f>IF(BW6="-",NA(),BW6)</f>
        <v>30.69</v>
      </c>
      <c r="BY11" s="65">
        <f>IF(BX6="-",NA(),BX6)</f>
        <v>29.76</v>
      </c>
      <c r="BZ11" s="65">
        <f>IF(BY6="-",NA(),BY6)</f>
        <v>29.77</v>
      </c>
      <c r="CA11" s="65">
        <f>IF(BZ6="-",NA(),BZ6)</f>
        <v>29.99</v>
      </c>
      <c r="CB11" s="65">
        <f>IF(CA6="-",NA(),CA6)</f>
        <v>30.67</v>
      </c>
      <c r="CH11" s="64" t="s">
        <v>23</v>
      </c>
      <c r="CI11" s="65">
        <f>IF(CH6="-",NA(),CH6)</f>
        <v>33.159999999999997</v>
      </c>
      <c r="CJ11" s="65">
        <f>IF(CI6="-",NA(),CI6)</f>
        <v>32.94</v>
      </c>
      <c r="CK11" s="65">
        <f>IF(CJ6="-",NA(),CJ6)</f>
        <v>32.590000000000003</v>
      </c>
      <c r="CL11" s="65">
        <f>IF(CK6="-",NA(),CK6)</f>
        <v>32.11</v>
      </c>
      <c r="CM11" s="65">
        <f>IF(CL6="-",NA(),CL6)</f>
        <v>31.57</v>
      </c>
      <c r="CS11" s="64" t="s">
        <v>23</v>
      </c>
      <c r="CT11" s="65">
        <f>IF(CS6="-",NA(),CS6)</f>
        <v>57.53</v>
      </c>
      <c r="CU11" s="65">
        <f>IF(CT6="-",NA(),CT6)</f>
        <v>57.51</v>
      </c>
      <c r="CV11" s="65">
        <f>IF(CU6="-",NA(),CU6)</f>
        <v>57.46</v>
      </c>
      <c r="CW11" s="65">
        <f>IF(CV6="-",NA(),CV6)</f>
        <v>57.47</v>
      </c>
      <c r="CX11" s="65">
        <f>IF(CW6="-",NA(),CW6)</f>
        <v>57.35</v>
      </c>
      <c r="DD11" s="64" t="s">
        <v>23</v>
      </c>
      <c r="DE11" s="65">
        <f>IF(DD6="-",NA(),DD6)</f>
        <v>53.18</v>
      </c>
      <c r="DF11" s="65">
        <f>IF(DE6="-",NA(),DE6)</f>
        <v>55.08</v>
      </c>
      <c r="DG11" s="65">
        <f>IF(DF6="-",NA(),DF6)</f>
        <v>56.69</v>
      </c>
      <c r="DH11" s="65">
        <f>IF(DG6="-",NA(),DG6)</f>
        <v>57.91</v>
      </c>
      <c r="DI11" s="65">
        <f>IF(DH6="-",NA(),DH6)</f>
        <v>58.93</v>
      </c>
      <c r="DO11" s="64" t="s">
        <v>23</v>
      </c>
      <c r="DP11" s="65">
        <f>IF(DO6="-",NA(),DO6)</f>
        <v>64.599999999999994</v>
      </c>
      <c r="DQ11" s="65">
        <f>IF(DP6="-",NA(),DP6)</f>
        <v>65.48</v>
      </c>
      <c r="DR11" s="65">
        <f>IF(DQ6="-",NA(),DQ6)</f>
        <v>67.03</v>
      </c>
      <c r="DS11" s="65">
        <f>IF(DR6="-",NA(),DR6)</f>
        <v>71.650000000000006</v>
      </c>
      <c r="DT11" s="65">
        <f>IF(DS6="-",NA(),DS6)</f>
        <v>74.88</v>
      </c>
      <c r="DZ11" s="64" t="s">
        <v>23</v>
      </c>
      <c r="EA11" s="65">
        <f>IF(DZ6="-",NA(),DZ6)</f>
        <v>0.02</v>
      </c>
      <c r="EB11" s="65">
        <f>IF(EA6="-",NA(),EA6)</f>
        <v>0.23</v>
      </c>
      <c r="EC11" s="65">
        <f>IF(EB6="-",NA(),EB6)</f>
        <v>0.08</v>
      </c>
      <c r="ED11" s="65">
        <f>IF(EC6="-",NA(),EC6)</f>
        <v>0.2</v>
      </c>
      <c r="EE11" s="65">
        <f>IF(ED6="-",NA(),ED6)</f>
        <v>0.36</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花井　勝吾</cp:lastModifiedBy>
  <cp:lastPrinted>2021-01-27T00:41:00Z</cp:lastPrinted>
  <dcterms:created xsi:type="dcterms:W3CDTF">2020-12-04T03:42:41Z</dcterms:created>
  <dcterms:modified xsi:type="dcterms:W3CDTF">2021-01-27T08:54:10Z</dcterms:modified>
  <cp:category/>
</cp:coreProperties>
</file>