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220.PCAI\Desktop\【経営比較分析表】2019_281000_47_140\"/>
    </mc:Choice>
  </mc:AlternateContent>
  <workbookProtection workbookAlgorithmName="SHA-512" workbookHashValue="kEUEZHpDYkL/hK0Rg/K9RvWnqFTkpgQjtv3vH5H4ftoJ6j8USUXuooU25ASBUbgZaW0Wg6Rwzhrod6KJYWWbDg==" workbookSaltValue="YgXMLy69zOblYiwE4SB/QA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HP76" i="4"/>
  <c r="BG30" i="4"/>
  <c r="AV76" i="4"/>
  <c r="KO51" i="4"/>
  <c r="FX51" i="4"/>
  <c r="KO30" i="4"/>
  <c r="BG51" i="4"/>
  <c r="LE76" i="4"/>
  <c r="FX30" i="4"/>
  <c r="KP76" i="4"/>
  <c r="HA76" i="4"/>
  <c r="AN51" i="4"/>
  <c r="FE30" i="4"/>
  <c r="AN30" i="4"/>
  <c r="AG76" i="4"/>
  <c r="JV30" i="4"/>
  <c r="JV51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<sst xmlns="http://schemas.openxmlformats.org/spreadsheetml/2006/main" count="278" uniqueCount="135">
  <si>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</si>
  <si>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</si>
  <si>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</si>
  <si>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</si>
  <si>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</si>
  <si>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</si>
  <si>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</si>
  <si>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</si>
  <si>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</si>
  <si>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</si>
  <si>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</si>
  <si>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</si>
  <si>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</si>
  <si>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</si>
  <si>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</si>
  <si>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</si>
  <si>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</si>
  <si>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</si>
  <si>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</si>
  <si>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</si>
  <si>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</si>
  <si>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</si>
  <si>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</si>
  <si>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</si>
  <si>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</si>
  <si>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</si>
  <si>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</si>
  <si>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</si>
  <si>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</si>
  <si>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</si>
  <si>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</si>
  <si>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</si>
  <si>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</si>
  <si>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</si>
  <si>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</si>
  <si>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</si>
  <si>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</si>
  <si>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</si>
  <si>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</si>
  <si>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</si>
  <si>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</si>
  <si>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</si>
  <si>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</si>
  <si>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</si>
  <si>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</si>
  <si>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</si>
  <si>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</si>
  <si>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</si>
  <si>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</si>
  <si>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</si>
  <si>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</si>
  <si>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</si>
  <si>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</si>
  <si>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</si>
  <si>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</si>
  <si>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</si>
  <si>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</si>
  <si>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</si>
  <si>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</si>
  <si>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</si>
  <si>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</si>
  <si>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</si>
  <si>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</si>
  <si>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</si>
  <si>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</si>
  <si>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</si>
  <si>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</si>
  <si>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</si>
  <si>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</si>
  <si>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</si>
  <si>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</si>
  <si>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</si>
  <si>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</si>
  <si>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</si>
  <si>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</si>
  <si>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</si>
  <si>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</si>
  <si>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</si>
  <si>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</si>
  <si>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</si>
  <si>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</si>
  <si>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</si>
  <si>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</si>
  <si>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</si>
  <si>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</si>
  <si>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</si>
  <si>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</si>
  <si>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</si>
  <si>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</si>
  <si>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</si>
  <si>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</si>
  <si>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</si>
  <si>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</si>
  <si>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</si>
  <si>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</si>
  <si>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</si>
  <si>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</si>
  <si>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</si>
  <si>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</si>
  <si>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</si>
  <si>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</si>
  <si>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</si>
  <si>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</si>
  <si>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</si>
  <si>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</si>
  <si>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</si>
  <si>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</si>
  <si>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</si>
  <si>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</si>
  <si>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</si>
  <si>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</si>
  <si>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</si>
  <si>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</si>
  <si>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</si>
  <si>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鈴蘭台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</si>
  <si>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</si>
  <si>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</si>
  <si>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</si>
  <si>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</si>
  <si>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</si>
  <si>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</si>
  <si>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</si>
  <si>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</si>
  <si>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</si>
  <si>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</si>
  <si>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</si>
  <si>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</si>
  <si>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</si>
  <si>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</si>
  <si>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</si>
  <si>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</si>
  <si>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①収益的収支比率について、100%を超えており黒字であるが、平成29年度までと比べると減少している。近隣の北区役所が平成30年度中に移転したことによる需要減が影響していると思われる。
④売上高GOPは、昨年度から大幅に減少している。
⑤EBITDAについては、大幅に増加しているが、類似施設の平均値を下回っている。
近隣の区民ホール以外に集客施設が無いため、大幅な需要増加は難しいと考えられる。</t>
    <rPh sb="1" eb="8">
      <t>シュウエキテキシュウシヒリツ</t>
    </rPh>
    <rPh sb="18" eb="19">
      <t>コ</t>
    </rPh>
    <rPh sb="23" eb="25">
      <t>クロジ</t>
    </rPh>
    <rPh sb="30" eb="32">
      <t>ヘイセイ</t>
    </rPh>
    <rPh sb="34" eb="36">
      <t>ネンド</t>
    </rPh>
    <rPh sb="39" eb="40">
      <t>クラ</t>
    </rPh>
    <rPh sb="43" eb="45">
      <t>ゲンショウ</t>
    </rPh>
    <rPh sb="50" eb="52">
      <t>キンリン</t>
    </rPh>
    <rPh sb="53" eb="57">
      <t>キタクヤクショ</t>
    </rPh>
    <rPh sb="58" eb="60">
      <t>ヘイセイ</t>
    </rPh>
    <rPh sb="62" eb="64">
      <t>ネンド</t>
    </rPh>
    <rPh sb="64" eb="65">
      <t>チュウ</t>
    </rPh>
    <rPh sb="66" eb="68">
      <t>イテン</t>
    </rPh>
    <rPh sb="75" eb="78">
      <t>ジュヨウゲン</t>
    </rPh>
    <rPh sb="79" eb="81">
      <t>エイキョウ</t>
    </rPh>
    <rPh sb="86" eb="87">
      <t>オモ</t>
    </rPh>
    <rPh sb="92" eb="96">
      <t>４ウリアゲダカ</t>
    </rPh>
    <rPh sb="101" eb="103">
      <t>サクネン</t>
    </rPh>
    <rPh sb="103" eb="104">
      <t>ド</t>
    </rPh>
    <rPh sb="106" eb="108">
      <t>オオハバ</t>
    </rPh>
    <rPh sb="109" eb="111">
      <t>ゲンショウ</t>
    </rPh>
    <rPh sb="130" eb="132">
      <t>オオハバ</t>
    </rPh>
    <rPh sb="133" eb="135">
      <t>ゾウカ</t>
    </rPh>
    <rPh sb="141" eb="145">
      <t>ルイジシセツ</t>
    </rPh>
    <rPh sb="146" eb="149">
      <t>ヘイキンチ</t>
    </rPh>
    <rPh sb="150" eb="152">
      <t>シタマワ</t>
    </rPh>
    <rPh sb="158" eb="160">
      <t>キンリン</t>
    </rPh>
    <rPh sb="161" eb="163">
      <t>クミン</t>
    </rPh>
    <rPh sb="166" eb="168">
      <t>イガイ</t>
    </rPh>
    <rPh sb="169" eb="171">
      <t>シュウキャク</t>
    </rPh>
    <rPh sb="171" eb="173">
      <t>シセツ</t>
    </rPh>
    <rPh sb="174" eb="175">
      <t>ナ</t>
    </rPh>
    <rPh sb="179" eb="181">
      <t>オオハバ</t>
    </rPh>
    <rPh sb="182" eb="185">
      <t>ジュヨウゾウ</t>
    </rPh>
    <rPh sb="185" eb="186">
      <t>カ</t>
    </rPh>
    <rPh sb="187" eb="188">
      <t>ムズカ</t>
    </rPh>
    <rPh sb="191" eb="192">
      <t>カンガ</t>
    </rPh>
    <phoneticPr fontId="5"/>
  </si>
  <si>
    <t>⑧設備投資見込額については、建設費（約10億円）と比較すると、他の市営駐車場より多くなっているが、必要な設備更新に対する投資を計画的に実施していく。
⑩企業債残高対料金収入比率は0である。</t>
    <rPh sb="14" eb="17">
      <t>ケンセツヒ</t>
    </rPh>
    <rPh sb="18" eb="19">
      <t>ヤク</t>
    </rPh>
    <rPh sb="21" eb="23">
      <t>オクエン</t>
    </rPh>
    <rPh sb="25" eb="27">
      <t>ヒカク</t>
    </rPh>
    <rPh sb="31" eb="32">
      <t>ホカ</t>
    </rPh>
    <rPh sb="33" eb="38">
      <t>シエイチュウシャジョウ</t>
    </rPh>
    <rPh sb="40" eb="41">
      <t>オオ</t>
    </rPh>
    <phoneticPr fontId="5"/>
  </si>
  <si>
    <t>⑪稼働率について、減少傾向にあり、類似施設の平均値を下回っている。近隣の北区役所が平成30年度中に移転したことが原因と考えられる。</t>
    <rPh sb="0" eb="4">
      <t>１１カドウリツ</t>
    </rPh>
    <rPh sb="9" eb="11">
      <t>ゲンショウ</t>
    </rPh>
    <rPh sb="11" eb="13">
      <t>ケイコウ</t>
    </rPh>
    <rPh sb="17" eb="21">
      <t>ルイジシセツ</t>
    </rPh>
    <rPh sb="22" eb="25">
      <t>ヘイキンチ</t>
    </rPh>
    <rPh sb="26" eb="28">
      <t>シタマワ</t>
    </rPh>
    <rPh sb="56" eb="58">
      <t>ゲンイン</t>
    </rPh>
    <rPh sb="59" eb="60">
      <t>カンガ</t>
    </rPh>
    <phoneticPr fontId="5"/>
  </si>
  <si>
    <t>北区役所の移転による需要減に伴い、今後経営状況は悪化していくと思われる。令和元年度から新たな取組みとしてカーシェアリング事業を開始した。引き続き指定管理者と連携しながら、収益構造の改善に取り組んでいく。</t>
    <rPh sb="0" eb="2">
      <t>キタク</t>
    </rPh>
    <rPh sb="2" eb="4">
      <t>ヤクショ</t>
    </rPh>
    <rPh sb="5" eb="7">
      <t>イテン</t>
    </rPh>
    <rPh sb="10" eb="13">
      <t>ジュヨウゲン</t>
    </rPh>
    <rPh sb="14" eb="15">
      <t>トモナ</t>
    </rPh>
    <rPh sb="17" eb="19">
      <t>コンゴ</t>
    </rPh>
    <rPh sb="19" eb="21">
      <t>ケイエイ</t>
    </rPh>
    <rPh sb="21" eb="23">
      <t>ジョウキョウ</t>
    </rPh>
    <rPh sb="24" eb="26">
      <t>アッカ</t>
    </rPh>
    <rPh sb="31" eb="32">
      <t>オモ</t>
    </rPh>
    <rPh sb="87" eb="89">
      <t>コウゾウ</t>
    </rPh>
    <rPh sb="90" eb="92">
      <t>カイゼン</t>
    </rPh>
    <rPh sb="93" eb="94">
      <t>ト</t>
    </rPh>
    <rPh sb="95" eb="96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</si>
</sst>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148.5</c:v>
                </c:pt>
                <c:pt idx="1">
                  <c:v>151.69999999999999</c:v>
                </c:pt>
                <c:pt idx="2">
                  <c:v>128</c:v>
                </c:pt>
                <c:pt idx="3">
                  <c:v>102.1</c:v>
                </c:pt>
                <c:pt idx="4">
                  <c:v>107.5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3-4900-A089-BEA10F6B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3-4900-A089-BEA10F6B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C-4C53-A246-EC543E115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C-4C53-A246-EC543E115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BCD-47F2-B1DD-4129377FF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D-47F2-B1DD-4129377FF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4E-4F0A-81F7-DABE9FE0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E-4F0A-81F7-DABE9FE0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2-4FC3-A278-FF33CA899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2-4FC3-A278-FF33CA899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4-4C07-96DF-6DF2A8399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4-4C07-96DF-6DF2A8399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228.6</c:v>
                </c:pt>
                <c:pt idx="1">
                  <c:v>236.3</c:v>
                </c:pt>
                <c:pt idx="2">
                  <c:v>233</c:v>
                </c:pt>
                <c:pt idx="3">
                  <c:v>195.6</c:v>
                </c:pt>
                <c:pt idx="4">
                  <c:v>141.80000000000001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6-4177-91EF-D7EEE83B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6-4177-91EF-D7EEE83B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-64.400000000000006</c:v>
                </c:pt>
                <c:pt idx="1">
                  <c:v>-58.8</c:v>
                </c:pt>
                <c:pt idx="2">
                  <c:v>-90</c:v>
                </c:pt>
                <c:pt idx="3">
                  <c:v>-179.7</c:v>
                </c:pt>
                <c:pt idx="4">
                  <c:v>-223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B-499B-B1C3-7CEE24C68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B-499B-B1C3-7CEE24C68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19316</c:v>
                </c:pt>
                <c:pt idx="1">
                  <c:v>20356</c:v>
                </c:pt>
                <c:pt idx="2">
                  <c:v>12553</c:v>
                </c:pt>
                <c:pt idx="3">
                  <c:v>1257</c:v>
                </c:pt>
                <c:pt idx="4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7-4479-9817-BF08670BA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7-4479-9817-BF08670BA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7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鈴蘭台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3939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25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91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250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148.5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151.69999999999999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102.1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107.5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228.6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236.3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195.6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141.80000000000001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133.5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136.30000000000001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130.9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160.6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133.80000000000001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7.1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4.2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169.3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166.6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164.4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161.5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156.9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-64.400000000000006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-58.8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-90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-179.7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-223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19316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20356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12553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1257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3704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56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44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46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8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13.7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0.6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-10.5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21116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20714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16622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16948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5128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88493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181.6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148.9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135.30000000000001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103.6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119.5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blsxA31IY9xkUTcyn5F51LgHd+YU6cKxWS76YbMoCX9VgMszVcNaLGoZXQn6/Yi6KYetH4lXRCbVyWuxcx2Hg==" saltValue="tI+6qQ+SuTwFTLX5poaZj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102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104</v>
      </c>
      <c r="BH5" s="59" t="s">
        <v>91</v>
      </c>
      <c r="BI5" s="59" t="s">
        <v>105</v>
      </c>
      <c r="BJ5" s="59" t="s">
        <v>106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107</v>
      </c>
      <c r="BR5" s="59" t="s">
        <v>90</v>
      </c>
      <c r="BS5" s="59" t="s">
        <v>108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104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100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104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104</v>
      </c>
      <c r="DM5" s="59" t="s">
        <v>102</v>
      </c>
      <c r="DN5" s="59" t="s">
        <v>92</v>
      </c>
      <c r="DO5" s="59" t="s">
        <v>101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兵庫県神戸市</v>
      </c>
      <c r="I6" s="60" t="str">
        <f t="shared" si="1"/>
        <v>鈴蘭台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25</v>
      </c>
      <c r="S6" s="62" t="str">
        <f t="shared" si="1"/>
        <v>公共施設</v>
      </c>
      <c r="T6" s="62" t="str">
        <f t="shared" si="1"/>
        <v>無</v>
      </c>
      <c r="U6" s="63">
        <f t="shared" si="1"/>
        <v>3939</v>
      </c>
      <c r="V6" s="63">
        <f t="shared" si="1"/>
        <v>91</v>
      </c>
      <c r="W6" s="63">
        <f t="shared" si="1"/>
        <v>250</v>
      </c>
      <c r="X6" s="62" t="str">
        <f t="shared" si="1"/>
        <v>代行制</v>
      </c>
      <c r="Y6" s="64">
        <f>IF(Y8="-",NA(),Y8)</f>
        <v>148.5</v>
      </c>
      <c r="Z6" s="64">
        <f t="shared" ref="Z6:AH6" si="2">IF(Z8="-",NA(),Z8)</f>
        <v>151.69999999999999</v>
      </c>
      <c r="AA6" s="64">
        <f t="shared" si="2"/>
        <v>128</v>
      </c>
      <c r="AB6" s="64">
        <f t="shared" si="2"/>
        <v>102.1</v>
      </c>
      <c r="AC6" s="64">
        <f t="shared" si="2"/>
        <v>107.5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133.80000000000001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4.2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46</v>
      </c>
      <c r="BE6" s="63" t="str">
        <f>IF(BE8="-","",IF(BE8="-","【-】","【"&amp;SUBSTITUTE(TEXT(BE8,"#,##0"),"-","△")&amp;"】"))</f>
        <v>【17】</v>
      </c>
      <c r="BF6" s="64">
        <f>IF(BF8="-",NA(),BF8)</f>
        <v>-64.400000000000006</v>
      </c>
      <c r="BG6" s="64">
        <f t="shared" ref="BG6:BO6" si="5">IF(BG8="-",NA(),BG8)</f>
        <v>-58.8</v>
      </c>
      <c r="BH6" s="64">
        <f t="shared" si="5"/>
        <v>-90</v>
      </c>
      <c r="BI6" s="64">
        <f t="shared" si="5"/>
        <v>-179.7</v>
      </c>
      <c r="BJ6" s="64">
        <f t="shared" si="5"/>
        <v>-223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-10.5</v>
      </c>
      <c r="BP6" s="61" t="str">
        <f>IF(BP8="-","",IF(BP8="-","【-】","【"&amp;SUBSTITUTE(TEXT(BP8,"#,##0.0"),"-","△")&amp;"】"))</f>
        <v>【20.8】</v>
      </c>
      <c r="BQ6" s="65">
        <f>IF(BQ8="-",NA(),BQ8)</f>
        <v>19316</v>
      </c>
      <c r="BR6" s="65">
        <f t="shared" ref="BR6:BZ6" si="6">IF(BR8="-",NA(),BR8)</f>
        <v>20356</v>
      </c>
      <c r="BS6" s="65">
        <f t="shared" si="6"/>
        <v>12553</v>
      </c>
      <c r="BT6" s="65">
        <f t="shared" si="6"/>
        <v>1257</v>
      </c>
      <c r="BU6" s="65">
        <f t="shared" si="6"/>
        <v>3704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5128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88493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119.5</v>
      </c>
      <c r="DJ6" s="61" t="str">
        <f>IF(DJ8="-","",IF(DJ8="-","【-】","【"&amp;SUBSTITUTE(TEXT(DJ8,"#,##0.0"),"-","△")&amp;"】"))</f>
        <v>【425.4】</v>
      </c>
      <c r="DK6" s="64">
        <f>IF(DK8="-",NA(),DK8)</f>
        <v>228.6</v>
      </c>
      <c r="DL6" s="64">
        <f t="shared" ref="DL6:DT6" si="9">IF(DL8="-",NA(),DL8)</f>
        <v>236.3</v>
      </c>
      <c r="DM6" s="64">
        <f t="shared" si="9"/>
        <v>233</v>
      </c>
      <c r="DN6" s="64">
        <f t="shared" si="9"/>
        <v>195.6</v>
      </c>
      <c r="DO6" s="64">
        <f t="shared" si="9"/>
        <v>141.80000000000001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156.9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兵庫県　神戸市</v>
      </c>
      <c r="I7" s="60" t="str">
        <f t="shared" si="10"/>
        <v>鈴蘭台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3939</v>
      </c>
      <c r="V7" s="63">
        <f t="shared" si="10"/>
        <v>91</v>
      </c>
      <c r="W7" s="63">
        <f t="shared" si="10"/>
        <v>250</v>
      </c>
      <c r="X7" s="62" t="str">
        <f t="shared" si="10"/>
        <v>代行制</v>
      </c>
      <c r="Y7" s="64">
        <f>Y8</f>
        <v>148.5</v>
      </c>
      <c r="Z7" s="64">
        <f t="shared" ref="Z7:AH7" si="11">Z8</f>
        <v>151.69999999999999</v>
      </c>
      <c r="AA7" s="64">
        <f t="shared" si="11"/>
        <v>128</v>
      </c>
      <c r="AB7" s="64">
        <f t="shared" si="11"/>
        <v>102.1</v>
      </c>
      <c r="AC7" s="64">
        <f t="shared" si="11"/>
        <v>107.5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133.80000000000001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4.2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46</v>
      </c>
      <c r="BE7" s="63"/>
      <c r="BF7" s="64">
        <f>BF8</f>
        <v>-64.400000000000006</v>
      </c>
      <c r="BG7" s="64">
        <f t="shared" ref="BG7:BO7" si="14">BG8</f>
        <v>-58.8</v>
      </c>
      <c r="BH7" s="64">
        <f t="shared" si="14"/>
        <v>-90</v>
      </c>
      <c r="BI7" s="64">
        <f t="shared" si="14"/>
        <v>-179.7</v>
      </c>
      <c r="BJ7" s="64">
        <f t="shared" si="14"/>
        <v>-223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-10.5</v>
      </c>
      <c r="BP7" s="61"/>
      <c r="BQ7" s="65">
        <f>BQ8</f>
        <v>19316</v>
      </c>
      <c r="BR7" s="65">
        <f t="shared" ref="BR7:BZ7" si="15">BR8</f>
        <v>20356</v>
      </c>
      <c r="BS7" s="65">
        <f t="shared" si="15"/>
        <v>12553</v>
      </c>
      <c r="BT7" s="65">
        <f t="shared" si="15"/>
        <v>1257</v>
      </c>
      <c r="BU7" s="65">
        <f t="shared" si="15"/>
        <v>3704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5128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>
        <f>CN8</f>
        <v>88493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119.5</v>
      </c>
      <c r="DJ7" s="61"/>
      <c r="DK7" s="64">
        <f>DK8</f>
        <v>228.6</v>
      </c>
      <c r="DL7" s="64">
        <f t="shared" ref="DL7:DT7" si="17">DL8</f>
        <v>236.3</v>
      </c>
      <c r="DM7" s="64">
        <f t="shared" si="17"/>
        <v>233</v>
      </c>
      <c r="DN7" s="64">
        <f t="shared" si="17"/>
        <v>195.6</v>
      </c>
      <c r="DO7" s="64">
        <f t="shared" si="17"/>
        <v>141.80000000000001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156.9</v>
      </c>
      <c r="DU7" s="61"/>
    </row>
    <row r="8" spans="1:125" s="66" customFormat="1" x14ac:dyDescent="0.15">
      <c r="A8" s="49"/>
      <c r="B8" s="67">
        <v>2019</v>
      </c>
      <c r="C8" s="67">
        <v>281000</v>
      </c>
      <c r="D8" s="67">
        <v>47</v>
      </c>
      <c r="E8" s="67">
        <v>14</v>
      </c>
      <c r="F8" s="67">
        <v>0</v>
      </c>
      <c r="G8" s="67">
        <v>8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25</v>
      </c>
      <c r="S8" s="69" t="s">
        <v>123</v>
      </c>
      <c r="T8" s="69" t="s">
        <v>124</v>
      </c>
      <c r="U8" s="70">
        <v>3939</v>
      </c>
      <c r="V8" s="70">
        <v>91</v>
      </c>
      <c r="W8" s="70">
        <v>250</v>
      </c>
      <c r="X8" s="69" t="s">
        <v>125</v>
      </c>
      <c r="Y8" s="71">
        <v>148.5</v>
      </c>
      <c r="Z8" s="71">
        <v>151.69999999999999</v>
      </c>
      <c r="AA8" s="71">
        <v>128</v>
      </c>
      <c r="AB8" s="71">
        <v>102.1</v>
      </c>
      <c r="AC8" s="71">
        <v>107.5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133.80000000000001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7.1</v>
      </c>
      <c r="AP8" s="71">
        <v>5.5</v>
      </c>
      <c r="AQ8" s="71">
        <v>5.2</v>
      </c>
      <c r="AR8" s="71">
        <v>3.8</v>
      </c>
      <c r="AS8" s="71">
        <v>4.2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56</v>
      </c>
      <c r="BA8" s="72">
        <v>42</v>
      </c>
      <c r="BB8" s="72">
        <v>44</v>
      </c>
      <c r="BC8" s="72">
        <v>45</v>
      </c>
      <c r="BD8" s="72">
        <v>46</v>
      </c>
      <c r="BE8" s="72">
        <v>17</v>
      </c>
      <c r="BF8" s="71">
        <v>-64.400000000000006</v>
      </c>
      <c r="BG8" s="71">
        <v>-58.8</v>
      </c>
      <c r="BH8" s="71">
        <v>-90</v>
      </c>
      <c r="BI8" s="71">
        <v>-179.7</v>
      </c>
      <c r="BJ8" s="71">
        <v>-223</v>
      </c>
      <c r="BK8" s="71">
        <v>8</v>
      </c>
      <c r="BL8" s="71">
        <v>13.7</v>
      </c>
      <c r="BM8" s="71">
        <v>7.5</v>
      </c>
      <c r="BN8" s="71">
        <v>0.6</v>
      </c>
      <c r="BO8" s="71">
        <v>-10.5</v>
      </c>
      <c r="BP8" s="68">
        <v>20.8</v>
      </c>
      <c r="BQ8" s="72">
        <v>19316</v>
      </c>
      <c r="BR8" s="72">
        <v>20356</v>
      </c>
      <c r="BS8" s="72">
        <v>12553</v>
      </c>
      <c r="BT8" s="73">
        <v>1257</v>
      </c>
      <c r="BU8" s="73">
        <v>3704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5128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88493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119.5</v>
      </c>
      <c r="DJ8" s="68">
        <v>425.4</v>
      </c>
      <c r="DK8" s="71">
        <v>228.6</v>
      </c>
      <c r="DL8" s="71">
        <v>236.3</v>
      </c>
      <c r="DM8" s="71">
        <v>233</v>
      </c>
      <c r="DN8" s="71">
        <v>195.6</v>
      </c>
      <c r="DO8" s="71">
        <v>141.80000000000001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156.9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2021-01-25T07:10:19Z</cp:lastPrinted>
  <dcterms:created xsi:type="dcterms:W3CDTF">2020-12-04T03:35:14Z</dcterms:created>
  <dcterms:modified xsi:type="dcterms:W3CDTF">2021-01-25T07:10:21Z</dcterms:modified>
  <cp:category/>
</cp:coreProperties>
</file>