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03決算統計業務\99各種照会・回答\R2\4 公営企業\20210108_公営企業に係る経営比較分析表（令和元年度決算）の分析等について（依頼）\04 担当課からの回答\"/>
    </mc:Choice>
  </mc:AlternateContent>
  <workbookProtection workbookAlgorithmName="SHA-512" workbookHashValue="wPlTayD14EHQfs1zNeEW7Ax3V2JJDv5bHa5bilHPP6JA4Y0xp8n3+Kkg1YnR9XGNqjs7hRVply8Rg/Q+dLmdgA==" workbookSaltValue="6ZT9Cxk3y3l7TnFGyVmmvg==" workbookSpinCount="100000" lockStructure="1"/>
  <bookViews>
    <workbookView xWindow="0" yWindow="0" windowWidth="28800" windowHeight="1231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AD10" i="4" s="1"/>
  <c r="Q6" i="5"/>
  <c r="P6" i="5"/>
  <c r="O6" i="5"/>
  <c r="N6" i="5"/>
  <c r="B10" i="4" s="1"/>
  <c r="M6" i="5"/>
  <c r="L6" i="5"/>
  <c r="K6" i="5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M85" i="4"/>
  <c r="L85" i="4"/>
  <c r="K85" i="4"/>
  <c r="I85" i="4"/>
  <c r="H85" i="4"/>
  <c r="G85" i="4"/>
  <c r="E85" i="4"/>
  <c r="BB10" i="4"/>
  <c r="AT10" i="4"/>
  <c r="W10" i="4"/>
  <c r="P10" i="4"/>
  <c r="I10" i="4"/>
  <c r="BB8" i="4"/>
  <c r="AT8" i="4"/>
  <c r="AL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<sst xmlns="http://schemas.openxmlformats.org/spreadsheetml/2006/main" count="231" uniqueCount="117">
  <si>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</si>
  <si>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</si>
  <si>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</si>
  <si>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</si>
  <si>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</si>
  <si>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</si>
  <si>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</si>
  <si>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</si>
  <si>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</si>
  <si>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</si>
  <si>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</si>
  <si>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</si>
  <si>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</si>
  <si>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</si>
  <si>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</si>
  <si>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</si>
  <si>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</si>
  <si>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</si>
  <si>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</si>
  <si>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</si>
  <si>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</si>
  <si>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</si>
  <si>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</si>
  <si>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</si>
  <si>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</si>
  <si>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</si>
  <si>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</si>
  <si>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</si>
  <si>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</si>
  <si>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</si>
  <si>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</si>
  <si>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</si>
  <si>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</si>
  <si>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</si>
  <si>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</si>
  <si>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</si>
  <si>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</si>
  <si>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</si>
  <si>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</si>
  <si>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</si>
  <si>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</si>
  <si>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</si>
  <si>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</si>
  <si>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</si>
  <si>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</si>
  <si>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</si>
  <si>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</si>
  <si>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</si>
  <si>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</si>
  <si>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</si>
  <si>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</si>
  <si>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</si>
  <si>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</si>
  <si>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</si>
  <si>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</si>
  <si>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</si>
  <si>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</si>
  <si>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</si>
  <si>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</si>
  <si>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</si>
  <si>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</si>
  <si>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</si>
  <si>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</si>
  <si>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</si>
  <si>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</si>
  <si>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</si>
  <si>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</si>
  <si>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</si>
  <si>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</si>
  <si>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</si>
  <si>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</si>
  <si>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</si>
  <si>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</si>
  <si>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</si>
  <si>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</si>
  <si>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</si>
  <si>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</si>
  <si>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</si>
  <si>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</si>
  <si>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</si>
  <si>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</si>
  <si>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</si>
  <si>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</si>
  <si>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</si>
  <si>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</si>
  <si>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</si>
  <si>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</si>
  <si>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</si>
  <si>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</si>
  <si>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</si>
  <si>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</si>
  <si>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</si>
  <si>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</si>
  <si>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</si>
  <si>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</si>
  <si>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</si>
  <si>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岡山県　岡山市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</si>
  <si>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</si>
  <si>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</si>
  <si>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</si>
  <si>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</si>
  <si>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</si>
  <si>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</si>
  <si>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</si>
  <si>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</si>
  <si>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</si>
  <si>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</si>
  <si>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</si>
  <si>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</si>
  <si>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</si>
  <si>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</si>
  <si>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</si>
  <si>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</si>
  <si>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</si>
  <si>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農業集落排水事業については、整備が終了しており、水洗化率は高い。
　処理施設が点在しており、経営効率は特定環境保全公共下水道事業よりもさらに悪い。
　各指標の特徴としては以下のとおり
①一般会計繰入金により赤字相当額を補てんしており、１００％程度となっている。
②一般会計繰入金により赤字相当額を補てんしており、欠損金は生じていない。
③整備が終了しており、経費に占める償還元金の割合も減少してきているため、年々、改善傾向にある。
④類似団体と比べ処理施設数が多いこと等により、高水準となっているが、確実に減少している。
⑤使用料対象としている額に対し、１００％は賄えていない。
⑥資本費が高いこと（④）等により、高い水準にある。
⑦類似団体平均程度。処理区域内人口の減少等により年々減少傾向にある。
⑧整備が終了していることから、高い水準にある。</t>
    <rPh sb="170" eb="172">
      <t>セイビ</t>
    </rPh>
    <rPh sb="173" eb="175">
      <t>シュウリョウ</t>
    </rPh>
    <rPh sb="180" eb="182">
      <t>ケイヒ</t>
    </rPh>
    <rPh sb="183" eb="184">
      <t>シ</t>
    </rPh>
    <rPh sb="186" eb="188">
      <t>ショウカン</t>
    </rPh>
    <rPh sb="188" eb="190">
      <t>ガンキン</t>
    </rPh>
    <rPh sb="191" eb="193">
      <t>ワリアイ</t>
    </rPh>
    <rPh sb="194" eb="196">
      <t>ゲンショウ</t>
    </rPh>
    <rPh sb="205" eb="207">
      <t>ネンネン</t>
    </rPh>
    <rPh sb="208" eb="210">
      <t>カイゼン</t>
    </rPh>
    <rPh sb="210" eb="212">
      <t>ケイコウ</t>
    </rPh>
    <phoneticPr fontId="4"/>
  </si>
  <si>
    <t>　類似団体間での比較では、本格的な整備時期が平成一桁以降と遅い上に、償却年数の短い設備が多い処理場が多いことから、近年、老朽化の指標のうち、有形固定資産減価償却率が類似団体平均を上回っている。（本市は平成22年度より地方公営企業法を適用しており、①有形固定資産減価償却率（％）は法適用以降の減価償却累計で算出されるため、その点に留意する必要がある。）
　ただし、将来的には多額の更新需要が見込まれることから、長寿命化や改築更新費用の平準化を計画的に進める必要がある。</t>
    <rPh sb="31" eb="32">
      <t>ウエ</t>
    </rPh>
    <rPh sb="34" eb="36">
      <t>ショウキャク</t>
    </rPh>
    <rPh sb="36" eb="38">
      <t>ネンスウ</t>
    </rPh>
    <rPh sb="39" eb="40">
      <t>ミジカ</t>
    </rPh>
    <rPh sb="41" eb="43">
      <t>セツビ</t>
    </rPh>
    <rPh sb="44" eb="45">
      <t>オオ</t>
    </rPh>
    <rPh sb="46" eb="49">
      <t>ショリジョウ</t>
    </rPh>
    <rPh sb="50" eb="51">
      <t>オオ</t>
    </rPh>
    <rPh sb="57" eb="59">
      <t>キンネン</t>
    </rPh>
    <rPh sb="70" eb="72">
      <t>ユウケイ</t>
    </rPh>
    <rPh sb="72" eb="74">
      <t>コテイ</t>
    </rPh>
    <rPh sb="74" eb="76">
      <t>シサン</t>
    </rPh>
    <rPh sb="76" eb="78">
      <t>ゲンカ</t>
    </rPh>
    <rPh sb="78" eb="80">
      <t>ショウキャク</t>
    </rPh>
    <rPh sb="80" eb="81">
      <t>リツ</t>
    </rPh>
    <rPh sb="82" eb="84">
      <t>ルイジ</t>
    </rPh>
    <rPh sb="84" eb="86">
      <t>ダンタイ</t>
    </rPh>
    <rPh sb="86" eb="88">
      <t>ヘイキン</t>
    </rPh>
    <rPh sb="89" eb="91">
      <t>ウワマワ</t>
    </rPh>
    <phoneticPr fontId="4"/>
  </si>
  <si>
    <t xml:space="preserve">　持続可能な下水道事業の運営を図るため、Ｈ27年度に策定した経営戦略（岡山市下水道事業経営計画2016）の中で目標数値を定め、ＰＤＣＡサイクルにより経営改善を図ることとしている。
　具体的には、接続促進による使用料収入の確保、施設の統廃合や施設管理の効率化等による支出の削減等により、経営改善を進めることとしている。
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</si>
</sst>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56-4DA0-81FB-852F1610F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2.0499999999999998</c:v>
                </c:pt>
                <c:pt idx="2">
                  <c:v>0.01</c:v>
                </c:pt>
                <c:pt idx="3">
                  <c:v>0.01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56-4DA0-81FB-852F1610F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53.08</c:v>
                </c:pt>
                <c:pt idx="1">
                  <c:v>53.24</c:v>
                </c:pt>
                <c:pt idx="2">
                  <c:v>51.43</c:v>
                </c:pt>
                <c:pt idx="3">
                  <c:v>50.77</c:v>
                </c:pt>
                <c:pt idx="4">
                  <c:v>49.78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15-4C80-A8D9-41EF82031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52.31</c:v>
                </c:pt>
                <c:pt idx="1">
                  <c:v>60.65</c:v>
                </c:pt>
                <c:pt idx="2">
                  <c:v>51.75</c:v>
                </c:pt>
                <c:pt idx="3">
                  <c:v>50.68</c:v>
                </c:pt>
                <c:pt idx="4">
                  <c:v>50.14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15-4C80-A8D9-41EF82031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92.89</c:v>
                </c:pt>
                <c:pt idx="1">
                  <c:v>93.18</c:v>
                </c:pt>
                <c:pt idx="2">
                  <c:v>93.41</c:v>
                </c:pt>
                <c:pt idx="3">
                  <c:v>94.1</c:v>
                </c:pt>
                <c:pt idx="4">
                  <c:v>94.32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55-4C60-AEB0-11A1445CF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84.32</c:v>
                </c:pt>
                <c:pt idx="1">
                  <c:v>84.58</c:v>
                </c:pt>
                <c:pt idx="2">
                  <c:v>84.84</c:v>
                </c:pt>
                <c:pt idx="3">
                  <c:v>84.86</c:v>
                </c:pt>
                <c:pt idx="4">
                  <c:v>84.98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55-4C60-AEB0-11A1445CF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99.84</c:v>
                </c:pt>
                <c:pt idx="1">
                  <c:v>99.99</c:v>
                </c:pt>
                <c:pt idx="2">
                  <c:v>100</c:v>
                </c:pt>
                <c:pt idx="3">
                  <c:v>100.01</c:v>
                </c:pt>
                <c:pt idx="4">
                  <c:v>100.03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10-4E71-A635-507518F46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99.64</c:v>
                </c:pt>
                <c:pt idx="1">
                  <c:v>99.66</c:v>
                </c:pt>
                <c:pt idx="2">
                  <c:v>100.95</c:v>
                </c:pt>
                <c:pt idx="3">
                  <c:v>101.77</c:v>
                </c:pt>
                <c:pt idx="4">
                  <c:v>103.6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10-4E71-A635-507518F46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19.86</c:v>
                </c:pt>
                <c:pt idx="1">
                  <c:v>22.74</c:v>
                </c:pt>
                <c:pt idx="2">
                  <c:v>25.54</c:v>
                </c:pt>
                <c:pt idx="3">
                  <c:v>27.88</c:v>
                </c:pt>
                <c:pt idx="4">
                  <c:v>30.4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57-4344-A19E-22E72D2CC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22.41</c:v>
                </c:pt>
                <c:pt idx="1">
                  <c:v>22.9</c:v>
                </c:pt>
                <c:pt idx="2">
                  <c:v>24.87</c:v>
                </c:pt>
                <c:pt idx="3">
                  <c:v>24.13</c:v>
                </c:pt>
                <c:pt idx="4">
                  <c:v>23.06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57-4344-A19E-22E72D2CC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D2-4186-A9E9-DBEAEE837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D2-4186-A9E9-DBEAEE837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BD-4A9A-B2FD-648381F12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214.61</c:v>
                </c:pt>
                <c:pt idx="1">
                  <c:v>225.39</c:v>
                </c:pt>
                <c:pt idx="2">
                  <c:v>224.04</c:v>
                </c:pt>
                <c:pt idx="3">
                  <c:v>227.4</c:v>
                </c:pt>
                <c:pt idx="4">
                  <c:v>193.99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BD-4A9A-B2FD-648381F12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18.66</c:v>
                </c:pt>
                <c:pt idx="1">
                  <c:v>25.99</c:v>
                </c:pt>
                <c:pt idx="2">
                  <c:v>26.98</c:v>
                </c:pt>
                <c:pt idx="3">
                  <c:v>24.26</c:v>
                </c:pt>
                <c:pt idx="4">
                  <c:v>15.59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EB-42EA-8B55-7F5849477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29.45</c:v>
                </c:pt>
                <c:pt idx="1">
                  <c:v>31.84</c:v>
                </c:pt>
                <c:pt idx="2">
                  <c:v>29.91</c:v>
                </c:pt>
                <c:pt idx="3">
                  <c:v>29.54</c:v>
                </c:pt>
                <c:pt idx="4">
                  <c:v>26.99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EB-42EA-8B55-7F5849477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2090.5</c:v>
                </c:pt>
                <c:pt idx="1">
                  <c:v>2026.83</c:v>
                </c:pt>
                <c:pt idx="2">
                  <c:v>1962.02</c:v>
                </c:pt>
                <c:pt idx="3">
                  <c:v>1909.47</c:v>
                </c:pt>
                <c:pt idx="4">
                  <c:v>1802.91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A6-4313-9FEE-8F998FE18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1081.8</c:v>
                </c:pt>
                <c:pt idx="1">
                  <c:v>974.93</c:v>
                </c:pt>
                <c:pt idx="2">
                  <c:v>855.8</c:v>
                </c:pt>
                <c:pt idx="3">
                  <c:v>789.46</c:v>
                </c:pt>
                <c:pt idx="4">
                  <c:v>826.83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A6-4313-9FEE-8F998FE18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32.42</c:v>
                </c:pt>
                <c:pt idx="1">
                  <c:v>31.88</c:v>
                </c:pt>
                <c:pt idx="2">
                  <c:v>30.83</c:v>
                </c:pt>
                <c:pt idx="3">
                  <c:v>30.11</c:v>
                </c:pt>
                <c:pt idx="4">
                  <c:v>29.14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2-4EC8-938D-D46146CCD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52.19</c:v>
                </c:pt>
                <c:pt idx="1">
                  <c:v>55.32</c:v>
                </c:pt>
                <c:pt idx="2">
                  <c:v>59.8</c:v>
                </c:pt>
                <c:pt idx="3">
                  <c:v>57.77</c:v>
                </c:pt>
                <c:pt idx="4">
                  <c:v>57.31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02-4EC8-938D-D46146CCD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481.58</c:v>
                </c:pt>
                <c:pt idx="1">
                  <c:v>490.85</c:v>
                </c:pt>
                <c:pt idx="2">
                  <c:v>508.63</c:v>
                </c:pt>
                <c:pt idx="3">
                  <c:v>522.53</c:v>
                </c:pt>
                <c:pt idx="4">
                  <c:v>542.37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EB-49A5-AB78-569135035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296.14</c:v>
                </c:pt>
                <c:pt idx="1">
                  <c:v>283.17</c:v>
                </c:pt>
                <c:pt idx="2">
                  <c:v>263.76</c:v>
                </c:pt>
                <c:pt idx="3">
                  <c:v>274.35000000000002</c:v>
                </c:pt>
                <c:pt idx="4">
                  <c:v>273.52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EB-49A5-AB78-569135035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【165.48】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【765.47】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【257.86】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CD64" sqref="CD6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岡山県　岡山市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農業集落排水</v>
      </c>
      <c r="Q8" s="49"/>
      <c r="R8" s="49"/>
      <c r="S8" s="49"/>
      <c r="T8" s="49"/>
      <c r="U8" s="49"/>
      <c r="V8" s="49"/>
      <c r="W8" s="49" t="str">
        <f>データ!L6</f>
        <v>F2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708973</v>
      </c>
      <c r="AM8" s="51"/>
      <c r="AN8" s="51"/>
      <c r="AO8" s="51"/>
      <c r="AP8" s="51"/>
      <c r="AQ8" s="51"/>
      <c r="AR8" s="51"/>
      <c r="AS8" s="51"/>
      <c r="AT8" s="46">
        <f>データ!T6</f>
        <v>789.95</v>
      </c>
      <c r="AU8" s="46"/>
      <c r="AV8" s="46"/>
      <c r="AW8" s="46"/>
      <c r="AX8" s="46"/>
      <c r="AY8" s="46"/>
      <c r="AZ8" s="46"/>
      <c r="BA8" s="46"/>
      <c r="BB8" s="46">
        <f>データ!U6</f>
        <v>897.49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39.590000000000003</v>
      </c>
      <c r="J10" s="46"/>
      <c r="K10" s="46"/>
      <c r="L10" s="46"/>
      <c r="M10" s="46"/>
      <c r="N10" s="46"/>
      <c r="O10" s="46"/>
      <c r="P10" s="46">
        <f>データ!P6</f>
        <v>1.01</v>
      </c>
      <c r="Q10" s="46"/>
      <c r="R10" s="46"/>
      <c r="S10" s="46"/>
      <c r="T10" s="46"/>
      <c r="U10" s="46"/>
      <c r="V10" s="46"/>
      <c r="W10" s="46">
        <f>データ!Q6</f>
        <v>101.4</v>
      </c>
      <c r="X10" s="46"/>
      <c r="Y10" s="46"/>
      <c r="Z10" s="46"/>
      <c r="AA10" s="46"/>
      <c r="AB10" s="46"/>
      <c r="AC10" s="46"/>
      <c r="AD10" s="51">
        <f>データ!R6</f>
        <v>3011</v>
      </c>
      <c r="AE10" s="51"/>
      <c r="AF10" s="51"/>
      <c r="AG10" s="51"/>
      <c r="AH10" s="51"/>
      <c r="AI10" s="51"/>
      <c r="AJ10" s="51"/>
      <c r="AK10" s="2"/>
      <c r="AL10" s="51">
        <f>データ!V6</f>
        <v>7167</v>
      </c>
      <c r="AM10" s="51"/>
      <c r="AN10" s="51"/>
      <c r="AO10" s="51"/>
      <c r="AP10" s="51"/>
      <c r="AQ10" s="51"/>
      <c r="AR10" s="51"/>
      <c r="AS10" s="51"/>
      <c r="AT10" s="46">
        <f>データ!W6</f>
        <v>2.34</v>
      </c>
      <c r="AU10" s="46"/>
      <c r="AV10" s="46"/>
      <c r="AW10" s="46"/>
      <c r="AX10" s="46"/>
      <c r="AY10" s="46"/>
      <c r="AZ10" s="46"/>
      <c r="BA10" s="46"/>
      <c r="BB10" s="46">
        <f>データ!X6</f>
        <v>3062.82</v>
      </c>
      <c r="BC10" s="46"/>
      <c r="BD10" s="46"/>
      <c r="BE10" s="46"/>
      <c r="BF10" s="46"/>
      <c r="BG10" s="46"/>
      <c r="BH10" s="46"/>
      <c r="BI10" s="46"/>
      <c r="BJ10" s="2"/>
      <c r="BK10" s="2"/>
      <c r="BL10" s="75" t="s">
        <v>22</v>
      </c>
      <c r="BM10" s="76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7" t="s">
        <v>24</v>
      </c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</row>
    <row r="14" spans="1:78" ht="13.5" customHeight="1" x14ac:dyDescent="0.15">
      <c r="A14" s="2"/>
      <c r="B14" s="79" t="s">
        <v>25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1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9" t="s">
        <v>114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115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9" t="s">
        <v>116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【102.97】</v>
      </c>
      <c r="F85" s="26" t="str">
        <f>データ!AT6</f>
        <v>【165.48】</v>
      </c>
      <c r="G85" s="26" t="str">
        <f>データ!BE6</f>
        <v>【33.84】</v>
      </c>
      <c r="H85" s="26" t="str">
        <f>データ!BP6</f>
        <v>【765.47】</v>
      </c>
      <c r="I85" s="26" t="str">
        <f>データ!CA6</f>
        <v>【59.59】</v>
      </c>
      <c r="J85" s="26" t="str">
        <f>データ!CL6</f>
        <v>【257.86】</v>
      </c>
      <c r="K85" s="26" t="str">
        <f>データ!CW6</f>
        <v>【51.30】</v>
      </c>
      <c r="L85" s="26" t="str">
        <f>データ!DH6</f>
        <v>【86.22】</v>
      </c>
      <c r="M85" s="26" t="str">
        <f>データ!DS6</f>
        <v>【24.97】</v>
      </c>
      <c r="N85" s="26" t="str">
        <f>データ!ED6</f>
        <v>【0.00】</v>
      </c>
      <c r="O85" s="26" t="str">
        <f>データ!EO6</f>
        <v>【0.02】</v>
      </c>
    </row>
  </sheetData>
  <sheetProtection algorithmName="SHA-512" hashValue="teNTm2JQq6+eHhpS1Jf692vVtseWTtm2A84vl7Wtmt+szXcyQ8x+g39sN9NL9n96yEBO4NTMAHadkFjS+mJAqQ==" saltValue="KlYti0sL/VwZPtcFZX8Mbw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83" t="s">
        <v>52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  <c r="Y3" s="89" t="s">
        <v>53</v>
      </c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 t="s">
        <v>54</v>
      </c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  <c r="Y4" s="82" t="s">
        <v>56</v>
      </c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 t="s">
        <v>57</v>
      </c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 t="s">
        <v>58</v>
      </c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 t="s">
        <v>59</v>
      </c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 t="s">
        <v>60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 t="s">
        <v>61</v>
      </c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 t="s">
        <v>62</v>
      </c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 t="s">
        <v>63</v>
      </c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 t="s">
        <v>64</v>
      </c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 t="s">
        <v>65</v>
      </c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 t="s">
        <v>66</v>
      </c>
      <c r="EF4" s="82"/>
      <c r="EG4" s="82"/>
      <c r="EH4" s="82"/>
      <c r="EI4" s="82"/>
      <c r="EJ4" s="82"/>
      <c r="EK4" s="82"/>
      <c r="EL4" s="82"/>
      <c r="EM4" s="82"/>
      <c r="EN4" s="82"/>
      <c r="EO4" s="82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2019</v>
      </c>
      <c r="C6" s="33">
        <f t="shared" ref="C6:X6" si="3">C7</f>
        <v>331007</v>
      </c>
      <c r="D6" s="33">
        <f t="shared" si="3"/>
        <v>46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岡山県　岡山市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>
        <f t="shared" si="3"/>
        <v>39.590000000000003</v>
      </c>
      <c r="P6" s="34">
        <f t="shared" si="3"/>
        <v>1.01</v>
      </c>
      <c r="Q6" s="34">
        <f t="shared" si="3"/>
        <v>101.4</v>
      </c>
      <c r="R6" s="34">
        <f t="shared" si="3"/>
        <v>3011</v>
      </c>
      <c r="S6" s="34">
        <f t="shared" si="3"/>
        <v>708973</v>
      </c>
      <c r="T6" s="34">
        <f t="shared" si="3"/>
        <v>789.95</v>
      </c>
      <c r="U6" s="34">
        <f t="shared" si="3"/>
        <v>897.49</v>
      </c>
      <c r="V6" s="34">
        <f t="shared" si="3"/>
        <v>7167</v>
      </c>
      <c r="W6" s="34">
        <f t="shared" si="3"/>
        <v>2.34</v>
      </c>
      <c r="X6" s="34">
        <f t="shared" si="3"/>
        <v>3062.82</v>
      </c>
      <c r="Y6" s="35">
        <f>IF(Y7="",NA(),Y7)</f>
        <v>99.84</v>
      </c>
      <c r="Z6" s="35">
        <f t="shared" ref="Z6:AH6" si="4">IF(Z7="",NA(),Z7)</f>
        <v>99.99</v>
      </c>
      <c r="AA6" s="35">
        <f t="shared" si="4"/>
        <v>100</v>
      </c>
      <c r="AB6" s="35">
        <f t="shared" si="4"/>
        <v>100.01</v>
      </c>
      <c r="AC6" s="35">
        <f t="shared" si="4"/>
        <v>100.03</v>
      </c>
      <c r="AD6" s="35">
        <f t="shared" si="4"/>
        <v>99.64</v>
      </c>
      <c r="AE6" s="35">
        <f t="shared" si="4"/>
        <v>99.66</v>
      </c>
      <c r="AF6" s="35">
        <f t="shared" si="4"/>
        <v>100.95</v>
      </c>
      <c r="AG6" s="35">
        <f t="shared" si="4"/>
        <v>101.77</v>
      </c>
      <c r="AH6" s="35">
        <f t="shared" si="4"/>
        <v>103.6</v>
      </c>
      <c r="AI6" s="34" t="str">
        <f>IF(AI7="","",IF(AI7="-","【-】","【"&amp;SUBSTITUTE(TEXT(AI7,"#,##0.00"),"-","△")&amp;"】"))</f>
        <v>【102.97】</v>
      </c>
      <c r="AJ6" s="34">
        <f>IF(AJ7="",NA(),AJ7)</f>
        <v>0</v>
      </c>
      <c r="AK6" s="34">
        <f t="shared" ref="AK6:AS6" si="5">IF(AK7="",NA(),AK7)</f>
        <v>0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5">
        <f t="shared" si="5"/>
        <v>214.61</v>
      </c>
      <c r="AP6" s="35">
        <f t="shared" si="5"/>
        <v>225.39</v>
      </c>
      <c r="AQ6" s="35">
        <f t="shared" si="5"/>
        <v>224.04</v>
      </c>
      <c r="AR6" s="35">
        <f t="shared" si="5"/>
        <v>227.4</v>
      </c>
      <c r="AS6" s="35">
        <f t="shared" si="5"/>
        <v>193.99</v>
      </c>
      <c r="AT6" s="34" t="str">
        <f>IF(AT7="","",IF(AT7="-","【-】","【"&amp;SUBSTITUTE(TEXT(AT7,"#,##0.00"),"-","△")&amp;"】"))</f>
        <v>【165.48】</v>
      </c>
      <c r="AU6" s="35">
        <f>IF(AU7="",NA(),AU7)</f>
        <v>18.66</v>
      </c>
      <c r="AV6" s="35">
        <f t="shared" ref="AV6:BD6" si="6">IF(AV7="",NA(),AV7)</f>
        <v>25.99</v>
      </c>
      <c r="AW6" s="35">
        <f t="shared" si="6"/>
        <v>26.98</v>
      </c>
      <c r="AX6" s="35">
        <f t="shared" si="6"/>
        <v>24.26</v>
      </c>
      <c r="AY6" s="35">
        <f t="shared" si="6"/>
        <v>15.59</v>
      </c>
      <c r="AZ6" s="35">
        <f t="shared" si="6"/>
        <v>29.45</v>
      </c>
      <c r="BA6" s="35">
        <f t="shared" si="6"/>
        <v>31.84</v>
      </c>
      <c r="BB6" s="35">
        <f t="shared" si="6"/>
        <v>29.91</v>
      </c>
      <c r="BC6" s="35">
        <f t="shared" si="6"/>
        <v>29.54</v>
      </c>
      <c r="BD6" s="35">
        <f t="shared" si="6"/>
        <v>26.99</v>
      </c>
      <c r="BE6" s="34" t="str">
        <f>IF(BE7="","",IF(BE7="-","【-】","【"&amp;SUBSTITUTE(TEXT(BE7,"#,##0.00"),"-","△")&amp;"】"))</f>
        <v>【33.84】</v>
      </c>
      <c r="BF6" s="35">
        <f>IF(BF7="",NA(),BF7)</f>
        <v>2090.5</v>
      </c>
      <c r="BG6" s="35">
        <f t="shared" ref="BG6:BO6" si="7">IF(BG7="",NA(),BG7)</f>
        <v>2026.83</v>
      </c>
      <c r="BH6" s="35">
        <f t="shared" si="7"/>
        <v>1962.02</v>
      </c>
      <c r="BI6" s="35">
        <f t="shared" si="7"/>
        <v>1909.47</v>
      </c>
      <c r="BJ6" s="35">
        <f t="shared" si="7"/>
        <v>1802.91</v>
      </c>
      <c r="BK6" s="35">
        <f t="shared" si="7"/>
        <v>1081.8</v>
      </c>
      <c r="BL6" s="35">
        <f t="shared" si="7"/>
        <v>974.93</v>
      </c>
      <c r="BM6" s="35">
        <f t="shared" si="7"/>
        <v>855.8</v>
      </c>
      <c r="BN6" s="35">
        <f t="shared" si="7"/>
        <v>789.46</v>
      </c>
      <c r="BO6" s="35">
        <f t="shared" si="7"/>
        <v>826.83</v>
      </c>
      <c r="BP6" s="34" t="str">
        <f>IF(BP7="","",IF(BP7="-","【-】","【"&amp;SUBSTITUTE(TEXT(BP7,"#,##0.00"),"-","△")&amp;"】"))</f>
        <v>【765.47】</v>
      </c>
      <c r="BQ6" s="35">
        <f>IF(BQ7="",NA(),BQ7)</f>
        <v>32.42</v>
      </c>
      <c r="BR6" s="35">
        <f t="shared" ref="BR6:BZ6" si="8">IF(BR7="",NA(),BR7)</f>
        <v>31.88</v>
      </c>
      <c r="BS6" s="35">
        <f t="shared" si="8"/>
        <v>30.83</v>
      </c>
      <c r="BT6" s="35">
        <f t="shared" si="8"/>
        <v>30.11</v>
      </c>
      <c r="BU6" s="35">
        <f t="shared" si="8"/>
        <v>29.14</v>
      </c>
      <c r="BV6" s="35">
        <f t="shared" si="8"/>
        <v>52.19</v>
      </c>
      <c r="BW6" s="35">
        <f t="shared" si="8"/>
        <v>55.32</v>
      </c>
      <c r="BX6" s="35">
        <f t="shared" si="8"/>
        <v>59.8</v>
      </c>
      <c r="BY6" s="35">
        <f t="shared" si="8"/>
        <v>57.77</v>
      </c>
      <c r="BZ6" s="35">
        <f t="shared" si="8"/>
        <v>57.31</v>
      </c>
      <c r="CA6" s="34" t="str">
        <f>IF(CA7="","",IF(CA7="-","【-】","【"&amp;SUBSTITUTE(TEXT(CA7,"#,##0.00"),"-","△")&amp;"】"))</f>
        <v>【59.59】</v>
      </c>
      <c r="CB6" s="35">
        <f>IF(CB7="",NA(),CB7)</f>
        <v>481.58</v>
      </c>
      <c r="CC6" s="35">
        <f t="shared" ref="CC6:CK6" si="9">IF(CC7="",NA(),CC7)</f>
        <v>490.85</v>
      </c>
      <c r="CD6" s="35">
        <f t="shared" si="9"/>
        <v>508.63</v>
      </c>
      <c r="CE6" s="35">
        <f t="shared" si="9"/>
        <v>522.53</v>
      </c>
      <c r="CF6" s="35">
        <f t="shared" si="9"/>
        <v>542.37</v>
      </c>
      <c r="CG6" s="35">
        <f t="shared" si="9"/>
        <v>296.14</v>
      </c>
      <c r="CH6" s="35">
        <f t="shared" si="9"/>
        <v>283.17</v>
      </c>
      <c r="CI6" s="35">
        <f t="shared" si="9"/>
        <v>263.76</v>
      </c>
      <c r="CJ6" s="35">
        <f t="shared" si="9"/>
        <v>274.35000000000002</v>
      </c>
      <c r="CK6" s="35">
        <f t="shared" si="9"/>
        <v>273.52</v>
      </c>
      <c r="CL6" s="34" t="str">
        <f>IF(CL7="","",IF(CL7="-","【-】","【"&amp;SUBSTITUTE(TEXT(CL7,"#,##0.00"),"-","△")&amp;"】"))</f>
        <v>【257.86】</v>
      </c>
      <c r="CM6" s="35">
        <f>IF(CM7="",NA(),CM7)</f>
        <v>53.08</v>
      </c>
      <c r="CN6" s="35">
        <f t="shared" ref="CN6:CV6" si="10">IF(CN7="",NA(),CN7)</f>
        <v>53.24</v>
      </c>
      <c r="CO6" s="35">
        <f t="shared" si="10"/>
        <v>51.43</v>
      </c>
      <c r="CP6" s="35">
        <f t="shared" si="10"/>
        <v>50.77</v>
      </c>
      <c r="CQ6" s="35">
        <f t="shared" si="10"/>
        <v>49.78</v>
      </c>
      <c r="CR6" s="35">
        <f t="shared" si="10"/>
        <v>52.31</v>
      </c>
      <c r="CS6" s="35">
        <f t="shared" si="10"/>
        <v>60.65</v>
      </c>
      <c r="CT6" s="35">
        <f t="shared" si="10"/>
        <v>51.75</v>
      </c>
      <c r="CU6" s="35">
        <f t="shared" si="10"/>
        <v>50.68</v>
      </c>
      <c r="CV6" s="35">
        <f t="shared" si="10"/>
        <v>50.14</v>
      </c>
      <c r="CW6" s="34" t="str">
        <f>IF(CW7="","",IF(CW7="-","【-】","【"&amp;SUBSTITUTE(TEXT(CW7,"#,##0.00"),"-","△")&amp;"】"))</f>
        <v>【51.30】</v>
      </c>
      <c r="CX6" s="35">
        <f>IF(CX7="",NA(),CX7)</f>
        <v>92.89</v>
      </c>
      <c r="CY6" s="35">
        <f t="shared" ref="CY6:DG6" si="11">IF(CY7="",NA(),CY7)</f>
        <v>93.18</v>
      </c>
      <c r="CZ6" s="35">
        <f t="shared" si="11"/>
        <v>93.41</v>
      </c>
      <c r="DA6" s="35">
        <f t="shared" si="11"/>
        <v>94.1</v>
      </c>
      <c r="DB6" s="35">
        <f t="shared" si="11"/>
        <v>94.32</v>
      </c>
      <c r="DC6" s="35">
        <f t="shared" si="11"/>
        <v>84.32</v>
      </c>
      <c r="DD6" s="35">
        <f t="shared" si="11"/>
        <v>84.58</v>
      </c>
      <c r="DE6" s="35">
        <f t="shared" si="11"/>
        <v>84.84</v>
      </c>
      <c r="DF6" s="35">
        <f t="shared" si="11"/>
        <v>84.86</v>
      </c>
      <c r="DG6" s="35">
        <f t="shared" si="11"/>
        <v>84.98</v>
      </c>
      <c r="DH6" s="34" t="str">
        <f>IF(DH7="","",IF(DH7="-","【-】","【"&amp;SUBSTITUTE(TEXT(DH7,"#,##0.00"),"-","△")&amp;"】"))</f>
        <v>【86.22】</v>
      </c>
      <c r="DI6" s="35">
        <f>IF(DI7="",NA(),DI7)</f>
        <v>19.86</v>
      </c>
      <c r="DJ6" s="35">
        <f t="shared" ref="DJ6:DR6" si="12">IF(DJ7="",NA(),DJ7)</f>
        <v>22.74</v>
      </c>
      <c r="DK6" s="35">
        <f t="shared" si="12"/>
        <v>25.54</v>
      </c>
      <c r="DL6" s="35">
        <f t="shared" si="12"/>
        <v>27.88</v>
      </c>
      <c r="DM6" s="35">
        <f t="shared" si="12"/>
        <v>30.4</v>
      </c>
      <c r="DN6" s="35">
        <f t="shared" si="12"/>
        <v>22.41</v>
      </c>
      <c r="DO6" s="35">
        <f t="shared" si="12"/>
        <v>22.9</v>
      </c>
      <c r="DP6" s="35">
        <f t="shared" si="12"/>
        <v>24.87</v>
      </c>
      <c r="DQ6" s="35">
        <f t="shared" si="12"/>
        <v>24.13</v>
      </c>
      <c r="DR6" s="35">
        <f t="shared" si="12"/>
        <v>23.06</v>
      </c>
      <c r="DS6" s="34" t="str">
        <f>IF(DS7="","",IF(DS7="-","【-】","【"&amp;SUBSTITUTE(TEXT(DS7,"#,##0.00"),"-","△")&amp;"】"))</f>
        <v>【24.97】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4">
        <f t="shared" si="13"/>
        <v>0</v>
      </c>
      <c r="DZ6" s="34">
        <f t="shared" si="13"/>
        <v>0</v>
      </c>
      <c r="EA6" s="34">
        <f t="shared" si="13"/>
        <v>0</v>
      </c>
      <c r="EB6" s="34">
        <f t="shared" si="13"/>
        <v>0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0.01</v>
      </c>
      <c r="EK6" s="35">
        <f t="shared" si="14"/>
        <v>2.0499999999999998</v>
      </c>
      <c r="EL6" s="35">
        <f t="shared" si="14"/>
        <v>0.01</v>
      </c>
      <c r="EM6" s="35">
        <f t="shared" si="14"/>
        <v>0.01</v>
      </c>
      <c r="EN6" s="35">
        <f t="shared" si="14"/>
        <v>0.02</v>
      </c>
      <c r="EO6" s="34" t="str">
        <f>IF(EO7="","",IF(EO7="-","【-】","【"&amp;SUBSTITUTE(TEXT(EO7,"#,##0.00"),"-","△")&amp;"】"))</f>
        <v>【0.02】</v>
      </c>
    </row>
    <row r="7" spans="1:148" s="36" customFormat="1" x14ac:dyDescent="0.15">
      <c r="A7" s="28"/>
      <c r="B7" s="37">
        <v>2019</v>
      </c>
      <c r="C7" s="37">
        <v>331007</v>
      </c>
      <c r="D7" s="37">
        <v>46</v>
      </c>
      <c r="E7" s="37">
        <v>17</v>
      </c>
      <c r="F7" s="37">
        <v>5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39.590000000000003</v>
      </c>
      <c r="P7" s="38">
        <v>1.01</v>
      </c>
      <c r="Q7" s="38">
        <v>101.4</v>
      </c>
      <c r="R7" s="38">
        <v>3011</v>
      </c>
      <c r="S7" s="38">
        <v>708973</v>
      </c>
      <c r="T7" s="38">
        <v>789.95</v>
      </c>
      <c r="U7" s="38">
        <v>897.49</v>
      </c>
      <c r="V7" s="38">
        <v>7167</v>
      </c>
      <c r="W7" s="38">
        <v>2.34</v>
      </c>
      <c r="X7" s="38">
        <v>3062.82</v>
      </c>
      <c r="Y7" s="38">
        <v>99.84</v>
      </c>
      <c r="Z7" s="38">
        <v>99.99</v>
      </c>
      <c r="AA7" s="38">
        <v>100</v>
      </c>
      <c r="AB7" s="38">
        <v>100.01</v>
      </c>
      <c r="AC7" s="38">
        <v>100.03</v>
      </c>
      <c r="AD7" s="38">
        <v>99.64</v>
      </c>
      <c r="AE7" s="38">
        <v>99.66</v>
      </c>
      <c r="AF7" s="38">
        <v>100.95</v>
      </c>
      <c r="AG7" s="38">
        <v>101.77</v>
      </c>
      <c r="AH7" s="38">
        <v>103.6</v>
      </c>
      <c r="AI7" s="38">
        <v>102.97</v>
      </c>
      <c r="AJ7" s="38">
        <v>0</v>
      </c>
      <c r="AK7" s="38">
        <v>0</v>
      </c>
      <c r="AL7" s="38">
        <v>0</v>
      </c>
      <c r="AM7" s="38">
        <v>0</v>
      </c>
      <c r="AN7" s="38">
        <v>0</v>
      </c>
      <c r="AO7" s="38">
        <v>214.61</v>
      </c>
      <c r="AP7" s="38">
        <v>225.39</v>
      </c>
      <c r="AQ7" s="38">
        <v>224.04</v>
      </c>
      <c r="AR7" s="38">
        <v>227.4</v>
      </c>
      <c r="AS7" s="38">
        <v>193.99</v>
      </c>
      <c r="AT7" s="38">
        <v>165.48</v>
      </c>
      <c r="AU7" s="38">
        <v>18.66</v>
      </c>
      <c r="AV7" s="38">
        <v>25.99</v>
      </c>
      <c r="AW7" s="38">
        <v>26.98</v>
      </c>
      <c r="AX7" s="38">
        <v>24.26</v>
      </c>
      <c r="AY7" s="38">
        <v>15.59</v>
      </c>
      <c r="AZ7" s="38">
        <v>29.45</v>
      </c>
      <c r="BA7" s="38">
        <v>31.84</v>
      </c>
      <c r="BB7" s="38">
        <v>29.91</v>
      </c>
      <c r="BC7" s="38">
        <v>29.54</v>
      </c>
      <c r="BD7" s="38">
        <v>26.99</v>
      </c>
      <c r="BE7" s="38">
        <v>33.840000000000003</v>
      </c>
      <c r="BF7" s="38">
        <v>2090.5</v>
      </c>
      <c r="BG7" s="38">
        <v>2026.83</v>
      </c>
      <c r="BH7" s="38">
        <v>1962.02</v>
      </c>
      <c r="BI7" s="38">
        <v>1909.47</v>
      </c>
      <c r="BJ7" s="38">
        <v>1802.91</v>
      </c>
      <c r="BK7" s="38">
        <v>1081.8</v>
      </c>
      <c r="BL7" s="38">
        <v>974.93</v>
      </c>
      <c r="BM7" s="38">
        <v>855.8</v>
      </c>
      <c r="BN7" s="38">
        <v>789.46</v>
      </c>
      <c r="BO7" s="38">
        <v>826.83</v>
      </c>
      <c r="BP7" s="38">
        <v>765.47</v>
      </c>
      <c r="BQ7" s="38">
        <v>32.42</v>
      </c>
      <c r="BR7" s="38">
        <v>31.88</v>
      </c>
      <c r="BS7" s="38">
        <v>30.83</v>
      </c>
      <c r="BT7" s="38">
        <v>30.11</v>
      </c>
      <c r="BU7" s="38">
        <v>29.14</v>
      </c>
      <c r="BV7" s="38">
        <v>52.19</v>
      </c>
      <c r="BW7" s="38">
        <v>55.32</v>
      </c>
      <c r="BX7" s="38">
        <v>59.8</v>
      </c>
      <c r="BY7" s="38">
        <v>57.77</v>
      </c>
      <c r="BZ7" s="38">
        <v>57.31</v>
      </c>
      <c r="CA7" s="38">
        <v>59.59</v>
      </c>
      <c r="CB7" s="38">
        <v>481.58</v>
      </c>
      <c r="CC7" s="38">
        <v>490.85</v>
      </c>
      <c r="CD7" s="38">
        <v>508.63</v>
      </c>
      <c r="CE7" s="38">
        <v>522.53</v>
      </c>
      <c r="CF7" s="38">
        <v>542.37</v>
      </c>
      <c r="CG7" s="38">
        <v>296.14</v>
      </c>
      <c r="CH7" s="38">
        <v>283.17</v>
      </c>
      <c r="CI7" s="38">
        <v>263.76</v>
      </c>
      <c r="CJ7" s="38">
        <v>274.35000000000002</v>
      </c>
      <c r="CK7" s="38">
        <v>273.52</v>
      </c>
      <c r="CL7" s="38">
        <v>257.86</v>
      </c>
      <c r="CM7" s="38">
        <v>53.08</v>
      </c>
      <c r="CN7" s="38">
        <v>53.24</v>
      </c>
      <c r="CO7" s="38">
        <v>51.43</v>
      </c>
      <c r="CP7" s="38">
        <v>50.77</v>
      </c>
      <c r="CQ7" s="38">
        <v>49.78</v>
      </c>
      <c r="CR7" s="38">
        <v>52.31</v>
      </c>
      <c r="CS7" s="38">
        <v>60.65</v>
      </c>
      <c r="CT7" s="38">
        <v>51.75</v>
      </c>
      <c r="CU7" s="38">
        <v>50.68</v>
      </c>
      <c r="CV7" s="38">
        <v>50.14</v>
      </c>
      <c r="CW7" s="38">
        <v>51.3</v>
      </c>
      <c r="CX7" s="38">
        <v>92.89</v>
      </c>
      <c r="CY7" s="38">
        <v>93.18</v>
      </c>
      <c r="CZ7" s="38">
        <v>93.41</v>
      </c>
      <c r="DA7" s="38">
        <v>94.1</v>
      </c>
      <c r="DB7" s="38">
        <v>94.32</v>
      </c>
      <c r="DC7" s="38">
        <v>84.32</v>
      </c>
      <c r="DD7" s="38">
        <v>84.58</v>
      </c>
      <c r="DE7" s="38">
        <v>84.84</v>
      </c>
      <c r="DF7" s="38">
        <v>84.86</v>
      </c>
      <c r="DG7" s="38">
        <v>84.98</v>
      </c>
      <c r="DH7" s="38">
        <v>86.22</v>
      </c>
      <c r="DI7" s="38">
        <v>19.86</v>
      </c>
      <c r="DJ7" s="38">
        <v>22.74</v>
      </c>
      <c r="DK7" s="38">
        <v>25.54</v>
      </c>
      <c r="DL7" s="38">
        <v>27.88</v>
      </c>
      <c r="DM7" s="38">
        <v>30.4</v>
      </c>
      <c r="DN7" s="38">
        <v>22.41</v>
      </c>
      <c r="DO7" s="38">
        <v>22.9</v>
      </c>
      <c r="DP7" s="38">
        <v>24.87</v>
      </c>
      <c r="DQ7" s="38">
        <v>24.13</v>
      </c>
      <c r="DR7" s="38">
        <v>23.06</v>
      </c>
      <c r="DS7" s="38">
        <v>24.97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</v>
      </c>
      <c r="DZ7" s="38">
        <v>0</v>
      </c>
      <c r="EA7" s="38">
        <v>0</v>
      </c>
      <c r="EB7" s="38">
        <v>0</v>
      </c>
      <c r="EC7" s="38">
        <v>0</v>
      </c>
      <c r="ED7" s="38">
        <v>0</v>
      </c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0.01</v>
      </c>
      <c r="EK7" s="38">
        <v>2.0499999999999998</v>
      </c>
      <c r="EL7" s="38">
        <v>0.01</v>
      </c>
      <c r="EM7" s="38">
        <v>0.01</v>
      </c>
      <c r="EN7" s="38">
        <v>0.02</v>
      </c>
      <c r="EO7" s="38">
        <v>0.02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110</v>
      </c>
      <c r="E13" t="s">
        <v>111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日下</cp:lastModifiedBy>
  <dcterms:created xsi:type="dcterms:W3CDTF">2020-12-04T02:37:47Z</dcterms:created>
  <dcterms:modified xsi:type="dcterms:W3CDTF">2021-01-14T06:40:16Z</dcterms:modified>
  <cp:category/>
</cp:coreProperties>
</file>