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2\01庶務\02予算・決算\02_R2年度予算\00_照会・回答\●公営企業関係\030112_【〆切1.22（金）】公営企業に係る経営比較分析表（令和元年度決算）の分析等について（依頼）\02_回答\修正後データ\"/>
    </mc:Choice>
  </mc:AlternateContent>
  <bookViews>
    <workbookView xWindow="0" yWindow="0" windowWidth="20490" windowHeight="705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BG31" i="4" s="1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JV52" i="4"/>
  <c r="JC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BZ76" i="4"/>
  <c r="CS30" i="4"/>
  <c r="C11" i="5"/>
  <c r="D11" i="5"/>
  <c r="E11" i="5"/>
  <c r="B11" i="5"/>
  <c r="BK76" i="4" l="1"/>
  <c r="LH51" i="4"/>
  <c r="LT76" i="4"/>
  <c r="GQ51" i="4"/>
  <c r="LH30" i="4"/>
  <c r="GQ30" i="4"/>
  <c r="IE76" i="4"/>
  <c r="BZ51" i="4"/>
  <c r="BZ30" i="4"/>
  <c r="HP76" i="4"/>
  <c r="BG51" i="4"/>
  <c r="BG30" i="4"/>
  <c r="AV76" i="4"/>
  <c r="KO51" i="4"/>
  <c r="FX51" i="4"/>
  <c r="FX30" i="4"/>
  <c r="LE76" i="4"/>
  <c r="KO30" i="4"/>
  <c r="JV30" i="4"/>
  <c r="HA76" i="4"/>
  <c r="AN51" i="4"/>
  <c r="FE30" i="4"/>
  <c r="AN30" i="4"/>
  <c r="JV51" i="4"/>
  <c r="AG76" i="4"/>
  <c r="KP76" i="4"/>
  <c r="FE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<sst xmlns="http://schemas.openxmlformats.org/spreadsheetml/2006/main" count="278" uniqueCount="140">
  <si>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</si>
  <si>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</si>
  <si>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</si>
  <si>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</si>
  <si>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</si>
  <si>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</si>
  <si>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</si>
  <si>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</si>
  <si>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</si>
  <si>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</si>
  <si>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</si>
  <si>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</si>
  <si>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</si>
  <si>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</si>
  <si>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</si>
  <si>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</si>
  <si>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</si>
  <si>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</si>
  <si>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</si>
  <si>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</si>
  <si>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</si>
  <si>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</si>
  <si>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</si>
  <si>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</si>
  <si>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</si>
  <si>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</si>
  <si>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</si>
  <si>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</si>
  <si>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</si>
  <si>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</si>
  <si>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</si>
  <si>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</si>
  <si>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</si>
  <si>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</si>
  <si>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</si>
  <si>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</si>
  <si>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</si>
  <si>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</si>
  <si>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</si>
  <si>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</si>
  <si>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</si>
  <si>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</si>
  <si>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</si>
  <si>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</si>
  <si>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</si>
  <si>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</si>
  <si>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</si>
  <si>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</si>
  <si>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</si>
  <si>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</si>
  <si>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</si>
  <si>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</si>
  <si>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</si>
  <si>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</si>
  <si>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</si>
  <si>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</si>
  <si>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</si>
  <si>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</si>
  <si>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</si>
  <si>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</si>
  <si>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</si>
  <si>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</si>
  <si>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</si>
  <si>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</si>
  <si>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</si>
  <si>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</si>
  <si>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</si>
  <si>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</si>
  <si>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</si>
  <si>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</si>
  <si>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</si>
  <si>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</si>
  <si>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</si>
  <si>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</si>
  <si>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</si>
  <si>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</si>
  <si>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</si>
  <si>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</si>
  <si>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</si>
  <si>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</si>
  <si>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</si>
  <si>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</si>
  <si>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</si>
  <si>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</si>
  <si>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</si>
  <si>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</si>
  <si>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</si>
  <si>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</si>
  <si>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</si>
  <si>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</si>
  <si>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</si>
  <si>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</si>
  <si>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</si>
  <si>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</si>
  <si>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</si>
  <si>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</si>
  <si>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</si>
  <si>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</si>
  <si>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</si>
  <si>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</si>
  <si>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</si>
  <si>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</si>
  <si>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</si>
  <si>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</si>
  <si>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</si>
  <si>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</si>
  <si>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</si>
  <si>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当該値(N-1)</t>
    <phoneticPr fontId="5"/>
  </si>
  <si>
    <t>当該値(N-4)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</si>
  <si>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</si>
  <si>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</si>
  <si>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</si>
  <si>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</si>
  <si>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</si>
  <si>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</si>
  <si>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</si>
  <si>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</si>
  <si>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</si>
  <si>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</si>
  <si>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西新天地駐車場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</si>
  <si>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</si>
  <si>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</si>
  <si>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</si>
  <si>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</si>
  <si>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</si>
  <si>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</si>
  <si>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</si>
  <si>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</si>
  <si>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</si>
  <si>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</si>
  <si>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</si>
  <si>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</si>
  <si>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</si>
  <si>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</si>
  <si>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</si>
  <si>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</si>
  <si>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類似施設平均値を大幅に上回っており、黒字で推移しています。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ウワマワ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80">
      <t>アンテイ</t>
    </rPh>
    <rPh sb="182" eb="185">
      <t>シュウエキセイ</t>
    </rPh>
    <rPh sb="186" eb="188">
      <t>カクホ</t>
    </rPh>
    <phoneticPr fontId="15"/>
  </si>
  <si>
    <t>⑦敷地の地価
　道路附属物駐車場です。
⑧設備投資見込額
　今後、老朽化した機器の改修工事のため設備投資を行う見込みです。
⑩企業債残高対料金収入比率
　類似施設平均値を下回っています。駐車場整備時に起債した公債費の残高が年々下がるため、比率も年々低下し、令和５年度には償還が完了の予定です。</t>
    <rPh sb="1" eb="3">
      <t>シキチ</t>
    </rPh>
    <rPh sb="4" eb="6">
      <t>チカ</t>
    </rPh>
    <rPh sb="8" eb="10">
      <t>ドウロ</t>
    </rPh>
    <rPh sb="10" eb="12">
      <t>フゾク</t>
    </rPh>
    <rPh sb="12" eb="13">
      <t>ブツ</t>
    </rPh>
    <rPh sb="13" eb="15">
      <t>チュウシャ</t>
    </rPh>
    <rPh sb="15" eb="16">
      <t>ジョウ</t>
    </rPh>
    <rPh sb="85" eb="86">
      <t>シタ</t>
    </rPh>
    <rPh sb="93" eb="95">
      <t>チュウシャ</t>
    </rPh>
    <rPh sb="95" eb="96">
      <t>ジョウ</t>
    </rPh>
    <rPh sb="96" eb="98">
      <t>セイビ</t>
    </rPh>
    <rPh sb="98" eb="99">
      <t>ジ</t>
    </rPh>
    <rPh sb="100" eb="102">
      <t>キサイ</t>
    </rPh>
    <rPh sb="104" eb="106">
      <t>コウサイ</t>
    </rPh>
    <rPh sb="106" eb="107">
      <t>ヒ</t>
    </rPh>
    <rPh sb="128" eb="130">
      <t>レイワ</t>
    </rPh>
    <phoneticPr fontId="15"/>
  </si>
  <si>
    <t>⑪稼働率
　類似施設平均値を上回っています。今後も高い稼働率が見込まれます。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6">
      <t>タカ</t>
    </rPh>
    <rPh sb="27" eb="29">
      <t>カドウ</t>
    </rPh>
    <rPh sb="29" eb="30">
      <t>リツ</t>
    </rPh>
    <rPh sb="31" eb="33">
      <t>ミコ</t>
    </rPh>
    <phoneticPr fontId="15"/>
  </si>
  <si>
    <t>　営業総利益、稼働率共に安定した駐車場です。公債の償還が完了すれば、さらに高い収益が見込まれます。引き続き、利用者の声を反映させながら運営を推進していきます。</t>
    <rPh sb="1" eb="3">
      <t>エイギョウ</t>
    </rPh>
    <rPh sb="3" eb="6">
      <t>ソウリエキ</t>
    </rPh>
    <rPh sb="7" eb="9">
      <t>カドウ</t>
    </rPh>
    <rPh sb="9" eb="10">
      <t>リツ</t>
    </rPh>
    <rPh sb="10" eb="11">
      <t>トモ</t>
    </rPh>
    <rPh sb="12" eb="14">
      <t>アンテイ</t>
    </rPh>
    <rPh sb="16" eb="18">
      <t>チュウシャ</t>
    </rPh>
    <rPh sb="18" eb="19">
      <t>ジョウ</t>
    </rPh>
    <rPh sb="22" eb="24">
      <t>コウサイ</t>
    </rPh>
    <rPh sb="25" eb="27">
      <t>ショウカン</t>
    </rPh>
    <rPh sb="28" eb="30">
      <t>カンリョウ</t>
    </rPh>
    <rPh sb="37" eb="38">
      <t>タカ</t>
    </rPh>
    <rPh sb="39" eb="41">
      <t>シュウエキ</t>
    </rPh>
    <rPh sb="42" eb="44">
      <t>ミコ</t>
    </rPh>
    <rPh sb="49" eb="50">
      <t>ヒ</t>
    </rPh>
    <rPh sb="51" eb="52">
      <t>ツヅ</t>
    </rPh>
    <rPh sb="54" eb="57">
      <t>リヨウシャ</t>
    </rPh>
    <rPh sb="58" eb="59">
      <t>コエ</t>
    </rPh>
    <rPh sb="60" eb="62">
      <t>ハンエイ</t>
    </rPh>
    <rPh sb="67" eb="69">
      <t>ウンエイ</t>
    </rPh>
    <rPh sb="70" eb="72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</si>
</sst>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294.7</c:v>
                </c:pt>
                <c:pt idx="1">
                  <c:v>256.89999999999998</c:v>
                </c:pt>
                <c:pt idx="2">
                  <c:v>285</c:v>
                </c:pt>
                <c:pt idx="3">
                  <c:v>258.5</c:v>
                </c:pt>
                <c:pt idx="4">
                  <c:v>266.3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C-4BA7-9AB1-D2464738A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113.4</c:v>
                </c:pt>
                <c:pt idx="1">
                  <c:v>191.4</c:v>
                </c:pt>
                <c:pt idx="2">
                  <c:v>141.30000000000001</c:v>
                </c:pt>
                <c:pt idx="3">
                  <c:v>123.9</c:v>
                </c:pt>
                <c:pt idx="4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C-4BA7-9AB1-D2464738A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13.4</c:v>
                </c:pt>
                <c:pt idx="1">
                  <c:v>11.6</c:v>
                </c:pt>
                <c:pt idx="2">
                  <c:v>10.1</c:v>
                </c:pt>
                <c:pt idx="3">
                  <c:v>8.5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F-40D2-A930-E5160DF51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278.89999999999998</c:v>
                </c:pt>
                <c:pt idx="1">
                  <c:v>205.5</c:v>
                </c:pt>
                <c:pt idx="2">
                  <c:v>187.9</c:v>
                </c:pt>
                <c:pt idx="3">
                  <c:v>143.19999999999999</c:v>
                </c:pt>
                <c:pt idx="4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F-40D2-A930-E5160DF51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4AA-433D-91C3-C1E8B7F1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A-433D-91C3-C1E8B7F1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EAF-4008-98C3-B83D0D90B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F-4008-98C3-B83D0D90B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F-438E-A9E6-D04CD39F3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9.5</c:v>
                </c:pt>
                <c:pt idx="1">
                  <c:v>15.1</c:v>
                </c:pt>
                <c:pt idx="2">
                  <c:v>15</c:v>
                </c:pt>
                <c:pt idx="3">
                  <c:v>10.4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F-438E-A9E6-D04CD39F3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D-41D0-BE96-0E0A9E35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177</c:v>
                </c:pt>
                <c:pt idx="1">
                  <c:v>145</c:v>
                </c:pt>
                <c:pt idx="2">
                  <c:v>108</c:v>
                </c:pt>
                <c:pt idx="3">
                  <c:v>89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D-41D0-BE96-0E0A9E35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362.1</c:v>
                </c:pt>
                <c:pt idx="1">
                  <c:v>363.2</c:v>
                </c:pt>
                <c:pt idx="2">
                  <c:v>351.6</c:v>
                </c:pt>
                <c:pt idx="3">
                  <c:v>350.5</c:v>
                </c:pt>
                <c:pt idx="4">
                  <c:v>258.89999999999998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F-49EF-8349-1EBFA666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185.2</c:v>
                </c:pt>
                <c:pt idx="1">
                  <c:v>184.1</c:v>
                </c:pt>
                <c:pt idx="2">
                  <c:v>186.8</c:v>
                </c:pt>
                <c:pt idx="3">
                  <c:v>184.2</c:v>
                </c:pt>
                <c:pt idx="4">
                  <c:v>184.2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F-49EF-8349-1EBFA666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62.9</c:v>
                </c:pt>
                <c:pt idx="2">
                  <c:v>66.8</c:v>
                </c:pt>
                <c:pt idx="3">
                  <c:v>63.3</c:v>
                </c:pt>
                <c:pt idx="4">
                  <c:v>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8-425A-8EEC-85CEFFF3F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14.3</c:v>
                </c:pt>
                <c:pt idx="2">
                  <c:v>11.8</c:v>
                </c:pt>
                <c:pt idx="3">
                  <c:v>9.1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8-425A-8EEC-85CEFFF3F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64516</c:v>
                </c:pt>
                <c:pt idx="1">
                  <c:v>59966</c:v>
                </c:pt>
                <c:pt idx="2">
                  <c:v>62018</c:v>
                </c:pt>
                <c:pt idx="3">
                  <c:v>56775</c:v>
                </c:pt>
                <c:pt idx="4">
                  <c:v>44100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2-47A9-B03B-C0A8FA0EB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36318</c:v>
                </c:pt>
                <c:pt idx="1">
                  <c:v>37745</c:v>
                </c:pt>
                <c:pt idx="2">
                  <c:v>35151</c:v>
                </c:pt>
                <c:pt idx="3">
                  <c:v>21556</c:v>
                </c:pt>
                <c:pt idx="4">
                  <c:v>18053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2-47A9-B03B-C0A8FA0EB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西新天地駐車場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4477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95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340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136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294.7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256.89999999999998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285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258.5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266.3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362.1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363.2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351.6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350.5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258.89999999999998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113.4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191.4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141.30000000000001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123.9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120.1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9.5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15.1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15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10.4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5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185.2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184.1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186.8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184.2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184.2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137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138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67.900000000000006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62.9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66.8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63.3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64.8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64516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59966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62018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56775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44100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177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145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108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89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37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17.5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14.3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11.8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9.1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1.4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36318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37745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35151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21556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18053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139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0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53660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13.4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11.6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10.1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8.5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8.8000000000000007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278.89999999999998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205.5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187.9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143.19999999999999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128.9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DB1" workbookViewId="0">
      <selection activeCell="DC8" sqref="DC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37" t="s">
        <v>59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64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65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67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68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69</v>
      </c>
      <c r="CN4" s="143" t="s">
        <v>70</v>
      </c>
      <c r="CO4" s="134" t="s">
        <v>71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72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102</v>
      </c>
      <c r="AV5" s="59" t="s">
        <v>101</v>
      </c>
      <c r="AW5" s="59" t="s">
        <v>103</v>
      </c>
      <c r="AX5" s="59" t="s">
        <v>104</v>
      </c>
      <c r="AY5" s="59" t="s">
        <v>105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102</v>
      </c>
      <c r="BG5" s="59" t="s">
        <v>90</v>
      </c>
      <c r="BH5" s="59" t="s">
        <v>91</v>
      </c>
      <c r="BI5" s="59" t="s">
        <v>92</v>
      </c>
      <c r="BJ5" s="59" t="s">
        <v>106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101</v>
      </c>
      <c r="BS5" s="59" t="s">
        <v>91</v>
      </c>
      <c r="BT5" s="59" t="s">
        <v>107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108</v>
      </c>
      <c r="CC5" s="59" t="s">
        <v>101</v>
      </c>
      <c r="CD5" s="59" t="s">
        <v>91</v>
      </c>
      <c r="CE5" s="59" t="s">
        <v>104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4"/>
      <c r="CN5" s="144"/>
      <c r="CO5" s="59" t="s">
        <v>100</v>
      </c>
      <c r="CP5" s="59" t="s">
        <v>101</v>
      </c>
      <c r="CQ5" s="59" t="s">
        <v>91</v>
      </c>
      <c r="CR5" s="59" t="s">
        <v>109</v>
      </c>
      <c r="CS5" s="59" t="s">
        <v>106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110</v>
      </c>
      <c r="DA5" s="59" t="s">
        <v>111</v>
      </c>
      <c r="DB5" s="59" t="s">
        <v>91</v>
      </c>
      <c r="DC5" s="59" t="s">
        <v>109</v>
      </c>
      <c r="DD5" s="59" t="s">
        <v>112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101</v>
      </c>
      <c r="DM5" s="59" t="s">
        <v>91</v>
      </c>
      <c r="DN5" s="59" t="s">
        <v>104</v>
      </c>
      <c r="DO5" s="59" t="s">
        <v>112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113</v>
      </c>
      <c r="B6" s="60">
        <f>B8</f>
        <v>2019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21</v>
      </c>
      <c r="H6" s="60" t="str">
        <f>SUBSTITUTE(H8,"　","")</f>
        <v>広島県広島市</v>
      </c>
      <c r="I6" s="60" t="str">
        <f t="shared" si="1"/>
        <v>西新天地駐車場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26</v>
      </c>
      <c r="S6" s="62" t="str">
        <f t="shared" si="1"/>
        <v>商業施設</v>
      </c>
      <c r="T6" s="62" t="str">
        <f t="shared" si="1"/>
        <v>無</v>
      </c>
      <c r="U6" s="63">
        <f t="shared" si="1"/>
        <v>4477</v>
      </c>
      <c r="V6" s="63">
        <f t="shared" si="1"/>
        <v>95</v>
      </c>
      <c r="W6" s="63">
        <f t="shared" si="1"/>
        <v>340</v>
      </c>
      <c r="X6" s="62" t="str">
        <f t="shared" si="1"/>
        <v>利用料金制</v>
      </c>
      <c r="Y6" s="64">
        <f>IF(Y8="-",NA(),Y8)</f>
        <v>294.7</v>
      </c>
      <c r="Z6" s="64">
        <f t="shared" ref="Z6:AH6" si="2">IF(Z8="-",NA(),Z8)</f>
        <v>256.89999999999998</v>
      </c>
      <c r="AA6" s="64">
        <f t="shared" si="2"/>
        <v>285</v>
      </c>
      <c r="AB6" s="64">
        <f t="shared" si="2"/>
        <v>258.5</v>
      </c>
      <c r="AC6" s="64">
        <f t="shared" si="2"/>
        <v>266.3</v>
      </c>
      <c r="AD6" s="64">
        <f t="shared" si="2"/>
        <v>113.4</v>
      </c>
      <c r="AE6" s="64">
        <f t="shared" si="2"/>
        <v>191.4</v>
      </c>
      <c r="AF6" s="64">
        <f t="shared" si="2"/>
        <v>141.30000000000001</v>
      </c>
      <c r="AG6" s="64">
        <f t="shared" si="2"/>
        <v>123.9</v>
      </c>
      <c r="AH6" s="64">
        <f t="shared" si="2"/>
        <v>120.1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9.5</v>
      </c>
      <c r="AP6" s="64">
        <f t="shared" si="3"/>
        <v>15.1</v>
      </c>
      <c r="AQ6" s="64">
        <f t="shared" si="3"/>
        <v>15</v>
      </c>
      <c r="AR6" s="64">
        <f t="shared" si="3"/>
        <v>10.4</v>
      </c>
      <c r="AS6" s="64">
        <f t="shared" si="3"/>
        <v>5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177</v>
      </c>
      <c r="BA6" s="65">
        <f t="shared" si="4"/>
        <v>145</v>
      </c>
      <c r="BB6" s="65">
        <f t="shared" si="4"/>
        <v>108</v>
      </c>
      <c r="BC6" s="65">
        <f t="shared" si="4"/>
        <v>89</v>
      </c>
      <c r="BD6" s="65">
        <f t="shared" si="4"/>
        <v>37</v>
      </c>
      <c r="BE6" s="63" t="str">
        <f>IF(BE8="-","",IF(BE8="-","【-】","【"&amp;SUBSTITUTE(TEXT(BE8,"#,##0"),"-","△")&amp;"】"))</f>
        <v>【17】</v>
      </c>
      <c r="BF6" s="64">
        <f>IF(BF8="-",NA(),BF8)</f>
        <v>67.900000000000006</v>
      </c>
      <c r="BG6" s="64">
        <f t="shared" ref="BG6:BO6" si="5">IF(BG8="-",NA(),BG8)</f>
        <v>62.9</v>
      </c>
      <c r="BH6" s="64">
        <f t="shared" si="5"/>
        <v>66.8</v>
      </c>
      <c r="BI6" s="64">
        <f t="shared" si="5"/>
        <v>63.3</v>
      </c>
      <c r="BJ6" s="64">
        <f t="shared" si="5"/>
        <v>64.8</v>
      </c>
      <c r="BK6" s="64">
        <f t="shared" si="5"/>
        <v>17.5</v>
      </c>
      <c r="BL6" s="64">
        <f t="shared" si="5"/>
        <v>14.3</v>
      </c>
      <c r="BM6" s="64">
        <f t="shared" si="5"/>
        <v>11.8</v>
      </c>
      <c r="BN6" s="64">
        <f t="shared" si="5"/>
        <v>9.1</v>
      </c>
      <c r="BO6" s="64">
        <f t="shared" si="5"/>
        <v>1.4</v>
      </c>
      <c r="BP6" s="61" t="str">
        <f>IF(BP8="-","",IF(BP8="-","【-】","【"&amp;SUBSTITUTE(TEXT(BP8,"#,##0.0"),"-","△")&amp;"】"))</f>
        <v>【20.8】</v>
      </c>
      <c r="BQ6" s="65">
        <f>IF(BQ8="-",NA(),BQ8)</f>
        <v>64516</v>
      </c>
      <c r="BR6" s="65">
        <f t="shared" ref="BR6:BZ6" si="6">IF(BR8="-",NA(),BR8)</f>
        <v>59966</v>
      </c>
      <c r="BS6" s="65">
        <f t="shared" si="6"/>
        <v>62018</v>
      </c>
      <c r="BT6" s="65">
        <f t="shared" si="6"/>
        <v>56775</v>
      </c>
      <c r="BU6" s="65">
        <f t="shared" si="6"/>
        <v>44100</v>
      </c>
      <c r="BV6" s="65">
        <f t="shared" si="6"/>
        <v>36318</v>
      </c>
      <c r="BW6" s="65">
        <f t="shared" si="6"/>
        <v>37745</v>
      </c>
      <c r="BX6" s="65">
        <f t="shared" si="6"/>
        <v>35151</v>
      </c>
      <c r="BY6" s="65">
        <f t="shared" si="6"/>
        <v>21556</v>
      </c>
      <c r="BZ6" s="65">
        <f t="shared" si="6"/>
        <v>18053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0</v>
      </c>
      <c r="CN6" s="63">
        <f t="shared" si="7"/>
        <v>53660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13.4</v>
      </c>
      <c r="DA6" s="64">
        <f t="shared" ref="DA6:DI6" si="8">IF(DA8="-",NA(),DA8)</f>
        <v>11.6</v>
      </c>
      <c r="DB6" s="64">
        <f t="shared" si="8"/>
        <v>10.1</v>
      </c>
      <c r="DC6" s="64">
        <f t="shared" si="8"/>
        <v>8.5</v>
      </c>
      <c r="DD6" s="64">
        <f t="shared" si="8"/>
        <v>8.8000000000000007</v>
      </c>
      <c r="DE6" s="64">
        <f t="shared" si="8"/>
        <v>278.89999999999998</v>
      </c>
      <c r="DF6" s="64">
        <f t="shared" si="8"/>
        <v>205.5</v>
      </c>
      <c r="DG6" s="64">
        <f t="shared" si="8"/>
        <v>187.9</v>
      </c>
      <c r="DH6" s="64">
        <f t="shared" si="8"/>
        <v>143.19999999999999</v>
      </c>
      <c r="DI6" s="64">
        <f t="shared" si="8"/>
        <v>128.9</v>
      </c>
      <c r="DJ6" s="61" t="str">
        <f>IF(DJ8="-","",IF(DJ8="-","【-】","【"&amp;SUBSTITUTE(TEXT(DJ8,"#,##0.0"),"-","△")&amp;"】"))</f>
        <v>【425.4】</v>
      </c>
      <c r="DK6" s="64">
        <f>IF(DK8="-",NA(),DK8)</f>
        <v>362.1</v>
      </c>
      <c r="DL6" s="64">
        <f t="shared" ref="DL6:DT6" si="9">IF(DL8="-",NA(),DL8)</f>
        <v>363.2</v>
      </c>
      <c r="DM6" s="64">
        <f t="shared" si="9"/>
        <v>351.6</v>
      </c>
      <c r="DN6" s="64">
        <f t="shared" si="9"/>
        <v>350.5</v>
      </c>
      <c r="DO6" s="64">
        <f t="shared" si="9"/>
        <v>258.89999999999998</v>
      </c>
      <c r="DP6" s="64">
        <f t="shared" si="9"/>
        <v>185.2</v>
      </c>
      <c r="DQ6" s="64">
        <f t="shared" si="9"/>
        <v>184.1</v>
      </c>
      <c r="DR6" s="64">
        <f t="shared" si="9"/>
        <v>186.8</v>
      </c>
      <c r="DS6" s="64">
        <f t="shared" si="9"/>
        <v>184.2</v>
      </c>
      <c r="DT6" s="64">
        <f t="shared" si="9"/>
        <v>184.2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115</v>
      </c>
      <c r="B7" s="60">
        <f t="shared" ref="B7:X7" si="10">B8</f>
        <v>2019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21</v>
      </c>
      <c r="H7" s="60" t="str">
        <f t="shared" si="10"/>
        <v>広島県　広島市</v>
      </c>
      <c r="I7" s="60" t="str">
        <f t="shared" si="10"/>
        <v>西新天地駐車場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26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4477</v>
      </c>
      <c r="V7" s="63">
        <f t="shared" si="10"/>
        <v>95</v>
      </c>
      <c r="W7" s="63">
        <f t="shared" si="10"/>
        <v>340</v>
      </c>
      <c r="X7" s="62" t="str">
        <f t="shared" si="10"/>
        <v>利用料金制</v>
      </c>
      <c r="Y7" s="64">
        <f>Y8</f>
        <v>294.7</v>
      </c>
      <c r="Z7" s="64">
        <f t="shared" ref="Z7:AH7" si="11">Z8</f>
        <v>256.89999999999998</v>
      </c>
      <c r="AA7" s="64">
        <f t="shared" si="11"/>
        <v>285</v>
      </c>
      <c r="AB7" s="64">
        <f t="shared" si="11"/>
        <v>258.5</v>
      </c>
      <c r="AC7" s="64">
        <f t="shared" si="11"/>
        <v>266.3</v>
      </c>
      <c r="AD7" s="64">
        <f t="shared" si="11"/>
        <v>113.4</v>
      </c>
      <c r="AE7" s="64">
        <f t="shared" si="11"/>
        <v>191.4</v>
      </c>
      <c r="AF7" s="64">
        <f t="shared" si="11"/>
        <v>141.30000000000001</v>
      </c>
      <c r="AG7" s="64">
        <f t="shared" si="11"/>
        <v>123.9</v>
      </c>
      <c r="AH7" s="64">
        <f t="shared" si="11"/>
        <v>120.1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9.5</v>
      </c>
      <c r="AP7" s="64">
        <f t="shared" si="12"/>
        <v>15.1</v>
      </c>
      <c r="AQ7" s="64">
        <f t="shared" si="12"/>
        <v>15</v>
      </c>
      <c r="AR7" s="64">
        <f t="shared" si="12"/>
        <v>10.4</v>
      </c>
      <c r="AS7" s="64">
        <f t="shared" si="12"/>
        <v>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177</v>
      </c>
      <c r="BA7" s="65">
        <f t="shared" si="13"/>
        <v>145</v>
      </c>
      <c r="BB7" s="65">
        <f t="shared" si="13"/>
        <v>108</v>
      </c>
      <c r="BC7" s="65">
        <f t="shared" si="13"/>
        <v>89</v>
      </c>
      <c r="BD7" s="65">
        <f t="shared" si="13"/>
        <v>37</v>
      </c>
      <c r="BE7" s="63"/>
      <c r="BF7" s="64">
        <f>BF8</f>
        <v>67.900000000000006</v>
      </c>
      <c r="BG7" s="64">
        <f t="shared" ref="BG7:BO7" si="14">BG8</f>
        <v>62.9</v>
      </c>
      <c r="BH7" s="64">
        <f t="shared" si="14"/>
        <v>66.8</v>
      </c>
      <c r="BI7" s="64">
        <f t="shared" si="14"/>
        <v>63.3</v>
      </c>
      <c r="BJ7" s="64">
        <f t="shared" si="14"/>
        <v>64.8</v>
      </c>
      <c r="BK7" s="64">
        <f t="shared" si="14"/>
        <v>17.5</v>
      </c>
      <c r="BL7" s="64">
        <f t="shared" si="14"/>
        <v>14.3</v>
      </c>
      <c r="BM7" s="64">
        <f t="shared" si="14"/>
        <v>11.8</v>
      </c>
      <c r="BN7" s="64">
        <f t="shared" si="14"/>
        <v>9.1</v>
      </c>
      <c r="BO7" s="64">
        <f t="shared" si="14"/>
        <v>1.4</v>
      </c>
      <c r="BP7" s="61"/>
      <c r="BQ7" s="65">
        <f>BQ8</f>
        <v>64516</v>
      </c>
      <c r="BR7" s="65">
        <f t="shared" ref="BR7:BZ7" si="15">BR8</f>
        <v>59966</v>
      </c>
      <c r="BS7" s="65">
        <f t="shared" si="15"/>
        <v>62018</v>
      </c>
      <c r="BT7" s="65">
        <f t="shared" si="15"/>
        <v>56775</v>
      </c>
      <c r="BU7" s="65">
        <f t="shared" si="15"/>
        <v>44100</v>
      </c>
      <c r="BV7" s="65">
        <f t="shared" si="15"/>
        <v>36318</v>
      </c>
      <c r="BW7" s="65">
        <f t="shared" si="15"/>
        <v>37745</v>
      </c>
      <c r="BX7" s="65">
        <f t="shared" si="15"/>
        <v>35151</v>
      </c>
      <c r="BY7" s="65">
        <f t="shared" si="15"/>
        <v>21556</v>
      </c>
      <c r="BZ7" s="65">
        <f t="shared" si="15"/>
        <v>18053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117</v>
      </c>
      <c r="CL7" s="61"/>
      <c r="CM7" s="63">
        <f>CM8</f>
        <v>0</v>
      </c>
      <c r="CN7" s="63">
        <f>CN8</f>
        <v>53660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117</v>
      </c>
      <c r="CY7" s="61"/>
      <c r="CZ7" s="64">
        <f>CZ8</f>
        <v>13.4</v>
      </c>
      <c r="DA7" s="64">
        <f t="shared" ref="DA7:DI7" si="16">DA8</f>
        <v>11.6</v>
      </c>
      <c r="DB7" s="64">
        <f t="shared" si="16"/>
        <v>10.1</v>
      </c>
      <c r="DC7" s="64">
        <f t="shared" si="16"/>
        <v>8.5</v>
      </c>
      <c r="DD7" s="64">
        <f t="shared" si="16"/>
        <v>8.8000000000000007</v>
      </c>
      <c r="DE7" s="64">
        <f t="shared" si="16"/>
        <v>278.89999999999998</v>
      </c>
      <c r="DF7" s="64">
        <f t="shared" si="16"/>
        <v>205.5</v>
      </c>
      <c r="DG7" s="64">
        <f t="shared" si="16"/>
        <v>187.9</v>
      </c>
      <c r="DH7" s="64">
        <f t="shared" si="16"/>
        <v>143.19999999999999</v>
      </c>
      <c r="DI7" s="64">
        <f t="shared" si="16"/>
        <v>128.9</v>
      </c>
      <c r="DJ7" s="61"/>
      <c r="DK7" s="64">
        <f>DK8</f>
        <v>362.1</v>
      </c>
      <c r="DL7" s="64">
        <f t="shared" ref="DL7:DT7" si="17">DL8</f>
        <v>363.2</v>
      </c>
      <c r="DM7" s="64">
        <f t="shared" si="17"/>
        <v>351.6</v>
      </c>
      <c r="DN7" s="64">
        <f t="shared" si="17"/>
        <v>350.5</v>
      </c>
      <c r="DO7" s="64">
        <f t="shared" si="17"/>
        <v>258.89999999999998</v>
      </c>
      <c r="DP7" s="64">
        <f t="shared" si="17"/>
        <v>185.2</v>
      </c>
      <c r="DQ7" s="64">
        <f t="shared" si="17"/>
        <v>184.1</v>
      </c>
      <c r="DR7" s="64">
        <f t="shared" si="17"/>
        <v>186.8</v>
      </c>
      <c r="DS7" s="64">
        <f t="shared" si="17"/>
        <v>184.2</v>
      </c>
      <c r="DT7" s="64">
        <f t="shared" si="17"/>
        <v>184.2</v>
      </c>
      <c r="DU7" s="61"/>
    </row>
    <row r="8" spans="1:125" s="66" customFormat="1" x14ac:dyDescent="0.15">
      <c r="A8" s="49"/>
      <c r="B8" s="67">
        <v>2019</v>
      </c>
      <c r="C8" s="67">
        <v>341002</v>
      </c>
      <c r="D8" s="67">
        <v>47</v>
      </c>
      <c r="E8" s="67">
        <v>14</v>
      </c>
      <c r="F8" s="67">
        <v>0</v>
      </c>
      <c r="G8" s="67">
        <v>21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26</v>
      </c>
      <c r="S8" s="69" t="s">
        <v>128</v>
      </c>
      <c r="T8" s="69" t="s">
        <v>129</v>
      </c>
      <c r="U8" s="70">
        <v>4477</v>
      </c>
      <c r="V8" s="70">
        <v>95</v>
      </c>
      <c r="W8" s="70">
        <v>340</v>
      </c>
      <c r="X8" s="69" t="s">
        <v>130</v>
      </c>
      <c r="Y8" s="71">
        <v>294.7</v>
      </c>
      <c r="Z8" s="71">
        <v>256.89999999999998</v>
      </c>
      <c r="AA8" s="71">
        <v>285</v>
      </c>
      <c r="AB8" s="71">
        <v>258.5</v>
      </c>
      <c r="AC8" s="71">
        <v>266.3</v>
      </c>
      <c r="AD8" s="71">
        <v>113.4</v>
      </c>
      <c r="AE8" s="71">
        <v>191.4</v>
      </c>
      <c r="AF8" s="71">
        <v>141.30000000000001</v>
      </c>
      <c r="AG8" s="71">
        <v>123.9</v>
      </c>
      <c r="AH8" s="71">
        <v>120.1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9.5</v>
      </c>
      <c r="AP8" s="71">
        <v>15.1</v>
      </c>
      <c r="AQ8" s="71">
        <v>15</v>
      </c>
      <c r="AR8" s="71">
        <v>10.4</v>
      </c>
      <c r="AS8" s="71">
        <v>5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177</v>
      </c>
      <c r="BA8" s="72">
        <v>145</v>
      </c>
      <c r="BB8" s="72">
        <v>108</v>
      </c>
      <c r="BC8" s="72">
        <v>89</v>
      </c>
      <c r="BD8" s="72">
        <v>37</v>
      </c>
      <c r="BE8" s="72">
        <v>17</v>
      </c>
      <c r="BF8" s="71">
        <v>67.900000000000006</v>
      </c>
      <c r="BG8" s="71">
        <v>62.9</v>
      </c>
      <c r="BH8" s="71">
        <v>66.8</v>
      </c>
      <c r="BI8" s="71">
        <v>63.3</v>
      </c>
      <c r="BJ8" s="71">
        <v>64.8</v>
      </c>
      <c r="BK8" s="71">
        <v>17.5</v>
      </c>
      <c r="BL8" s="71">
        <v>14.3</v>
      </c>
      <c r="BM8" s="71">
        <v>11.8</v>
      </c>
      <c r="BN8" s="71">
        <v>9.1</v>
      </c>
      <c r="BO8" s="71">
        <v>1.4</v>
      </c>
      <c r="BP8" s="68">
        <v>20.8</v>
      </c>
      <c r="BQ8" s="72">
        <v>64516</v>
      </c>
      <c r="BR8" s="72">
        <v>59966</v>
      </c>
      <c r="BS8" s="72">
        <v>62018</v>
      </c>
      <c r="BT8" s="73">
        <v>56775</v>
      </c>
      <c r="BU8" s="73">
        <v>44100</v>
      </c>
      <c r="BV8" s="72">
        <v>36318</v>
      </c>
      <c r="BW8" s="72">
        <v>37745</v>
      </c>
      <c r="BX8" s="72">
        <v>35151</v>
      </c>
      <c r="BY8" s="72">
        <v>21556</v>
      </c>
      <c r="BZ8" s="72">
        <v>18053</v>
      </c>
      <c r="CA8" s="70">
        <v>14290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0</v>
      </c>
      <c r="CN8" s="70">
        <v>53660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13.4</v>
      </c>
      <c r="DA8" s="71">
        <v>11.6</v>
      </c>
      <c r="DB8" s="71">
        <v>10.1</v>
      </c>
      <c r="DC8" s="71">
        <v>8.5</v>
      </c>
      <c r="DD8" s="71">
        <v>8.8000000000000007</v>
      </c>
      <c r="DE8" s="71">
        <v>278.89999999999998</v>
      </c>
      <c r="DF8" s="71">
        <v>205.5</v>
      </c>
      <c r="DG8" s="71">
        <v>187.9</v>
      </c>
      <c r="DH8" s="71">
        <v>143.19999999999999</v>
      </c>
      <c r="DI8" s="71">
        <v>128.9</v>
      </c>
      <c r="DJ8" s="68">
        <v>425.4</v>
      </c>
      <c r="DK8" s="71">
        <v>362.1</v>
      </c>
      <c r="DL8" s="71">
        <v>363.2</v>
      </c>
      <c r="DM8" s="71">
        <v>351.6</v>
      </c>
      <c r="DN8" s="71">
        <v>350.5</v>
      </c>
      <c r="DO8" s="71">
        <v>258.89999999999998</v>
      </c>
      <c r="DP8" s="71">
        <v>185.2</v>
      </c>
      <c r="DQ8" s="71">
        <v>184.1</v>
      </c>
      <c r="DR8" s="71">
        <v>186.8</v>
      </c>
      <c r="DS8" s="71">
        <v>184.2</v>
      </c>
      <c r="DT8" s="71">
        <v>184.2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2020-12-04T03:37:18Z</dcterms:created>
  <dcterms:modified xsi:type="dcterms:W3CDTF">2021-01-25T02:49:27Z</dcterms:modified>
  <cp:category/>
</cp:coreProperties>
</file>