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2\01庶務\02予算・決算\02_R2年度予算\00_照会・回答\●公営企業関係\030112_【〆切1.22（金）】公営企業に係る経営比較分析表（令和元年度決算）の分析等について（依頼）\02_回答\修正後データ\"/>
    </mc:Choice>
  </mc:AlternateContent>
  <bookViews>
    <workbookView xWindow="0" yWindow="0" windowWidth="20490" windowHeight="705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MA51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GQ30" i="4"/>
  <c r="BZ30" i="4"/>
  <c r="BZ51" i="4"/>
  <c r="BG30" i="4"/>
  <c r="LE76" i="4"/>
  <c r="HP76" i="4"/>
  <c r="AV76" i="4"/>
  <c r="KO51" i="4"/>
  <c r="FX51" i="4"/>
  <c r="KO30" i="4"/>
  <c r="BG51" i="4"/>
  <c r="FX30" i="4"/>
  <c r="HA76" i="4"/>
  <c r="AN51" i="4"/>
  <c r="FE30" i="4"/>
  <c r="JV51" i="4"/>
  <c r="KP76" i="4"/>
  <c r="FE51" i="4"/>
  <c r="JV30" i="4"/>
  <c r="AN30" i="4"/>
  <c r="AG76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<sst xmlns="http://schemas.openxmlformats.org/spreadsheetml/2006/main" count="278" uniqueCount="138">
  <si>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</si>
  <si>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</si>
  <si>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</si>
  <si>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</si>
  <si>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</si>
  <si>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</si>
  <si>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</si>
  <si>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</si>
  <si>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</si>
  <si>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</si>
  <si>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</si>
  <si>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</si>
  <si>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</si>
  <si>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</si>
  <si>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</si>
  <si>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</si>
  <si>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</si>
  <si>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</si>
  <si>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</si>
  <si>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</si>
  <si>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</si>
  <si>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</si>
  <si>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</si>
  <si>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</si>
  <si>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</si>
  <si>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</si>
  <si>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</si>
  <si>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</si>
  <si>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</si>
  <si>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</si>
  <si>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</si>
  <si>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</si>
  <si>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</si>
  <si>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</si>
  <si>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</si>
  <si>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</si>
  <si>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</si>
  <si>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</si>
  <si>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</si>
  <si>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</si>
  <si>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</si>
  <si>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</si>
  <si>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</si>
  <si>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</si>
  <si>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</si>
  <si>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</si>
  <si>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</si>
  <si>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</si>
  <si>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</si>
  <si>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</si>
  <si>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</si>
  <si>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</si>
  <si>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</si>
  <si>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</si>
  <si>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</si>
  <si>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</si>
  <si>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</si>
  <si>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</si>
  <si>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</si>
  <si>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</si>
  <si>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</si>
  <si>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</si>
  <si>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</si>
  <si>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</si>
  <si>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</si>
  <si>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</si>
  <si>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</si>
  <si>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</si>
  <si>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</si>
  <si>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</si>
  <si>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</si>
  <si>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</si>
  <si>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</si>
  <si>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</si>
  <si>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</si>
  <si>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</si>
  <si>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</si>
  <si>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</si>
  <si>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</si>
  <si>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</si>
  <si>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</si>
  <si>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</si>
  <si>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</si>
  <si>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</si>
  <si>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</si>
  <si>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</si>
  <si>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</si>
  <si>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</si>
  <si>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</si>
  <si>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</si>
  <si>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</si>
  <si>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</si>
  <si>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</si>
  <si>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</si>
  <si>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</si>
  <si>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</si>
  <si>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</si>
  <si>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</si>
  <si>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</si>
  <si>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</si>
  <si>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</si>
  <si>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当該値(N-1)</t>
    <phoneticPr fontId="5"/>
  </si>
  <si>
    <t>当該値(N)</t>
    <phoneticPr fontId="5"/>
  </si>
  <si>
    <t>当該値(N)</t>
    <phoneticPr fontId="5"/>
  </si>
  <si>
    <t>当該値(N-1)</t>
    <phoneticPr fontId="5"/>
  </si>
  <si>
    <t>当該値(N-3)</t>
    <phoneticPr fontId="5"/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</si>
  <si>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</si>
  <si>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</si>
  <si>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</si>
  <si>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</si>
  <si>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</si>
  <si>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</si>
  <si>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</si>
  <si>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</si>
  <si>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</si>
  <si>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</si>
  <si>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</si>
  <si>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西観音町駐車場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</si>
  <si>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</si>
  <si>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</si>
  <si>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</si>
  <si>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</si>
  <si>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</si>
  <si>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</si>
  <si>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</si>
  <si>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</si>
  <si>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</si>
  <si>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</si>
  <si>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</si>
  <si>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</si>
  <si>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</si>
  <si>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</si>
  <si>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</si>
  <si>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</si>
  <si>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類似施設平均値を上回っており、営業総利益を確保しています。
⑤EBITDA
　類似施設平均値を大幅に下回っていますが、収益性を確保しています。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58" eb="160">
      <t>ルイジ</t>
    </rPh>
    <rPh sb="160" eb="162">
      <t>シセツ</t>
    </rPh>
    <rPh sb="162" eb="165">
      <t>ヘイキンチ</t>
    </rPh>
    <rPh sb="166" eb="168">
      <t>オオハバ</t>
    </rPh>
    <rPh sb="169" eb="171">
      <t>シタマワ</t>
    </rPh>
    <rPh sb="178" eb="181">
      <t>シュウエキセイ</t>
    </rPh>
    <rPh sb="182" eb="184">
      <t>カクホ</t>
    </rPh>
    <phoneticPr fontId="15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</si>
  <si>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15"/>
  </si>
  <si>
    <t>⑪稼働率
　類似施設平均値を上回っています。今後も同程度の稼働率が見込まれます。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2">
      <t>カドウリツ</t>
    </rPh>
    <rPh sb="33" eb="35">
      <t>ミコ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</si>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</sst>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210.3</c:v>
                </c:pt>
                <c:pt idx="1">
                  <c:v>175.8</c:v>
                </c:pt>
                <c:pt idx="2">
                  <c:v>158.1</c:v>
                </c:pt>
                <c:pt idx="3">
                  <c:v>191.3</c:v>
                </c:pt>
                <c:pt idx="4">
                  <c:v>179.2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1-4D89-9CB1-0DC27F53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1-4D89-9CB1-0DC27F53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B-4EFB-9B88-1E550E33E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B-4EFB-9B88-1E550E33E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4E7-40E7-B34E-00D6CA320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7-40E7-B34E-00D6CA320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DE3-4E3D-8439-03790CEDF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3-4E3D-8439-03790CEDF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8-4D05-8F94-00A666409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8-4D05-8F94-00A666409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8-40AC-A698-ADB77DFC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8-40AC-A698-ADB77DFC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237.5</c:v>
                </c:pt>
                <c:pt idx="1">
                  <c:v>237.5</c:v>
                </c:pt>
                <c:pt idx="2">
                  <c:v>225</c:v>
                </c:pt>
                <c:pt idx="3">
                  <c:v>245.8</c:v>
                </c:pt>
                <c:pt idx="4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9-423F-92FB-0ADA36784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9-423F-92FB-0ADA36784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43.1</c:v>
                </c:pt>
                <c:pt idx="2">
                  <c:v>36.700000000000003</c:v>
                </c:pt>
                <c:pt idx="3">
                  <c:v>47.7</c:v>
                </c:pt>
                <c:pt idx="4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B-4B46-84A3-130026F3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B-4B46-84A3-130026F3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4008</c:v>
                </c:pt>
                <c:pt idx="1">
                  <c:v>2885</c:v>
                </c:pt>
                <c:pt idx="2">
                  <c:v>2152</c:v>
                </c:pt>
                <c:pt idx="3">
                  <c:v>3829</c:v>
                </c:pt>
                <c:pt idx="4">
                  <c:v>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B-4F91-A9C8-D0B8E0372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B-4F91-A9C8-D0B8E0372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FN12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西観音町駐車場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374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134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210.3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175.8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158.1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191.3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179.2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237.5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237.5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225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245.8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225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443.6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355.6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358.6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464.8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1721.5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2.2999999999999998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2.7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2.2999999999999998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9.6999999999999993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1.3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154.1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151.6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151.19999999999999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159.69999999999999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176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135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136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52.4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43.1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36.700000000000003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47.7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44.2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9">
        <f>データ!BQ7</f>
        <v>4008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2885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2152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3829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3148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9">
        <f>データ!AZ7</f>
        <v>48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54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33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14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4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33.4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32.299999999999997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22.3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33.6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35.299999999999997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9">
        <f>データ!BV7</f>
        <v>9663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9019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8406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7531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8442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137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1">
        <f>データ!CM7</f>
        <v>0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0" t="str">
        <f>データ!$B$11</f>
        <v>H27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H28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H29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H30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R01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4"/>
      <c r="CP76" s="4"/>
      <c r="CQ76" s="4"/>
      <c r="CR76" s="4"/>
      <c r="CS76" s="4"/>
      <c r="CT76" s="4"/>
      <c r="CU76" s="4"/>
      <c r="CV76" s="121">
        <f>データ!CN7</f>
        <v>24797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0" t="str">
        <f>データ!$B$11</f>
        <v>H27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H28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H29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H30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R01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0" t="str">
        <f>データ!$B$11</f>
        <v>H27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H28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H29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H30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R01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4"/>
      <c r="FZ77" s="4"/>
      <c r="GA77" s="4"/>
      <c r="GB77" s="4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6">
        <f>データ!CZ7</f>
        <v>0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0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0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0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0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4"/>
      <c r="FZ78" s="4"/>
      <c r="GA78" s="4"/>
      <c r="GB78" s="4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6">
        <f>データ!DE7</f>
        <v>85.4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69.900000000000006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59.6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51.8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51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CU1" workbookViewId="0">
      <selection activeCell="DB8" sqref="DB8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37" t="s">
        <v>58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62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63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64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65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66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67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68</v>
      </c>
      <c r="CN4" s="143" t="s">
        <v>69</v>
      </c>
      <c r="CO4" s="134" t="s">
        <v>70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71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72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89</v>
      </c>
      <c r="AL5" s="59" t="s">
        <v>90</v>
      </c>
      <c r="AM5" s="59" t="s">
        <v>91</v>
      </c>
      <c r="AN5" s="59" t="s">
        <v>100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89</v>
      </c>
      <c r="AW5" s="59" t="s">
        <v>90</v>
      </c>
      <c r="AX5" s="59" t="s">
        <v>101</v>
      </c>
      <c r="AY5" s="59" t="s">
        <v>102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89</v>
      </c>
      <c r="BH5" s="59" t="s">
        <v>90</v>
      </c>
      <c r="BI5" s="59" t="s">
        <v>91</v>
      </c>
      <c r="BJ5" s="59" t="s">
        <v>103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99</v>
      </c>
      <c r="BR5" s="59" t="s">
        <v>89</v>
      </c>
      <c r="BS5" s="59" t="s">
        <v>90</v>
      </c>
      <c r="BT5" s="59" t="s">
        <v>104</v>
      </c>
      <c r="BU5" s="59" t="s">
        <v>102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105</v>
      </c>
      <c r="CD5" s="59" t="s">
        <v>90</v>
      </c>
      <c r="CE5" s="59" t="s">
        <v>91</v>
      </c>
      <c r="CF5" s="59" t="s">
        <v>102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44"/>
      <c r="CN5" s="144"/>
      <c r="CO5" s="59" t="s">
        <v>99</v>
      </c>
      <c r="CP5" s="59" t="s">
        <v>106</v>
      </c>
      <c r="CQ5" s="59" t="s">
        <v>90</v>
      </c>
      <c r="CR5" s="59" t="s">
        <v>91</v>
      </c>
      <c r="CS5" s="59" t="s">
        <v>102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107</v>
      </c>
      <c r="DA5" s="59" t="s">
        <v>106</v>
      </c>
      <c r="DB5" s="59" t="s">
        <v>108</v>
      </c>
      <c r="DC5" s="59" t="s">
        <v>109</v>
      </c>
      <c r="DD5" s="59" t="s">
        <v>102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99</v>
      </c>
      <c r="DL5" s="59" t="s">
        <v>89</v>
      </c>
      <c r="DM5" s="59" t="s">
        <v>110</v>
      </c>
      <c r="DN5" s="59" t="s">
        <v>91</v>
      </c>
      <c r="DO5" s="59" t="s">
        <v>102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111</v>
      </c>
      <c r="B6" s="60">
        <f>B8</f>
        <v>2019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23</v>
      </c>
      <c r="H6" s="60" t="str">
        <f>SUBSTITUTE(H8,"　","")</f>
        <v>広島県広島市</v>
      </c>
      <c r="I6" s="60" t="str">
        <f t="shared" si="1"/>
        <v>西観音町駐車場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25</v>
      </c>
      <c r="S6" s="62" t="str">
        <f t="shared" si="1"/>
        <v>公共施設</v>
      </c>
      <c r="T6" s="62" t="str">
        <f t="shared" si="1"/>
        <v>無</v>
      </c>
      <c r="U6" s="63">
        <f t="shared" si="1"/>
        <v>374</v>
      </c>
      <c r="V6" s="63">
        <f t="shared" si="1"/>
        <v>24</v>
      </c>
      <c r="W6" s="63">
        <f t="shared" si="1"/>
        <v>200</v>
      </c>
      <c r="X6" s="62" t="str">
        <f t="shared" si="1"/>
        <v>利用料金制</v>
      </c>
      <c r="Y6" s="64">
        <f>IF(Y8="-",NA(),Y8)</f>
        <v>210.3</v>
      </c>
      <c r="Z6" s="64">
        <f t="shared" ref="Z6:AH6" si="2">IF(Z8="-",NA(),Z8)</f>
        <v>175.8</v>
      </c>
      <c r="AA6" s="64">
        <f t="shared" si="2"/>
        <v>158.1</v>
      </c>
      <c r="AB6" s="64">
        <f t="shared" si="2"/>
        <v>191.3</v>
      </c>
      <c r="AC6" s="64">
        <f t="shared" si="2"/>
        <v>179.2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52.4</v>
      </c>
      <c r="BG6" s="64">
        <f t="shared" ref="BG6:BO6" si="5">IF(BG8="-",NA(),BG8)</f>
        <v>43.1</v>
      </c>
      <c r="BH6" s="64">
        <f t="shared" si="5"/>
        <v>36.700000000000003</v>
      </c>
      <c r="BI6" s="64">
        <f t="shared" si="5"/>
        <v>47.7</v>
      </c>
      <c r="BJ6" s="64">
        <f t="shared" si="5"/>
        <v>44.2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4008</v>
      </c>
      <c r="BR6" s="65">
        <f t="shared" ref="BR6:BZ6" si="6">IF(BR8="-",NA(),BR8)</f>
        <v>2885</v>
      </c>
      <c r="BS6" s="65">
        <f t="shared" si="6"/>
        <v>2152</v>
      </c>
      <c r="BT6" s="65">
        <f t="shared" si="6"/>
        <v>3829</v>
      </c>
      <c r="BU6" s="65">
        <f t="shared" si="6"/>
        <v>3148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112</v>
      </c>
      <c r="CM6" s="63">
        <f t="shared" ref="CM6:CN6" si="7">CM8</f>
        <v>0</v>
      </c>
      <c r="CN6" s="63">
        <f t="shared" si="7"/>
        <v>24797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237.5</v>
      </c>
      <c r="DL6" s="64">
        <f t="shared" ref="DL6:DT6" si="9">IF(DL8="-",NA(),DL8)</f>
        <v>237.5</v>
      </c>
      <c r="DM6" s="64">
        <f t="shared" si="9"/>
        <v>225</v>
      </c>
      <c r="DN6" s="64">
        <f t="shared" si="9"/>
        <v>245.8</v>
      </c>
      <c r="DO6" s="64">
        <f t="shared" si="9"/>
        <v>225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114</v>
      </c>
      <c r="B7" s="60">
        <f t="shared" ref="B7:X7" si="10">B8</f>
        <v>2019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23</v>
      </c>
      <c r="H7" s="60" t="str">
        <f t="shared" si="10"/>
        <v>広島県　広島市</v>
      </c>
      <c r="I7" s="60" t="str">
        <f t="shared" si="10"/>
        <v>西観音町駐車場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25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374</v>
      </c>
      <c r="V7" s="63">
        <f t="shared" si="10"/>
        <v>24</v>
      </c>
      <c r="W7" s="63">
        <f t="shared" si="10"/>
        <v>200</v>
      </c>
      <c r="X7" s="62" t="str">
        <f t="shared" si="10"/>
        <v>利用料金制</v>
      </c>
      <c r="Y7" s="64">
        <f>Y8</f>
        <v>210.3</v>
      </c>
      <c r="Z7" s="64">
        <f t="shared" ref="Z7:AH7" si="11">Z8</f>
        <v>175.8</v>
      </c>
      <c r="AA7" s="64">
        <f t="shared" si="11"/>
        <v>158.1</v>
      </c>
      <c r="AB7" s="64">
        <f t="shared" si="11"/>
        <v>191.3</v>
      </c>
      <c r="AC7" s="64">
        <f t="shared" si="11"/>
        <v>179.2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52.4</v>
      </c>
      <c r="BG7" s="64">
        <f t="shared" ref="BG7:BO7" si="14">BG8</f>
        <v>43.1</v>
      </c>
      <c r="BH7" s="64">
        <f t="shared" si="14"/>
        <v>36.700000000000003</v>
      </c>
      <c r="BI7" s="64">
        <f t="shared" si="14"/>
        <v>47.7</v>
      </c>
      <c r="BJ7" s="64">
        <f t="shared" si="14"/>
        <v>44.2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4008</v>
      </c>
      <c r="BR7" s="65">
        <f t="shared" ref="BR7:BZ7" si="15">BR8</f>
        <v>2885</v>
      </c>
      <c r="BS7" s="65">
        <f t="shared" si="15"/>
        <v>2152</v>
      </c>
      <c r="BT7" s="65">
        <f t="shared" si="15"/>
        <v>3829</v>
      </c>
      <c r="BU7" s="65">
        <f t="shared" si="15"/>
        <v>3148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112</v>
      </c>
      <c r="CL7" s="61"/>
      <c r="CM7" s="63">
        <f>CM8</f>
        <v>0</v>
      </c>
      <c r="CN7" s="63">
        <f>CN8</f>
        <v>24797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237.5</v>
      </c>
      <c r="DL7" s="64">
        <f t="shared" ref="DL7:DT7" si="17">DL8</f>
        <v>237.5</v>
      </c>
      <c r="DM7" s="64">
        <f t="shared" si="17"/>
        <v>225</v>
      </c>
      <c r="DN7" s="64">
        <f t="shared" si="17"/>
        <v>245.8</v>
      </c>
      <c r="DO7" s="64">
        <f t="shared" si="17"/>
        <v>225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341002</v>
      </c>
      <c r="D8" s="67">
        <v>47</v>
      </c>
      <c r="E8" s="67">
        <v>14</v>
      </c>
      <c r="F8" s="67">
        <v>0</v>
      </c>
      <c r="G8" s="67">
        <v>23</v>
      </c>
      <c r="H8" s="67" t="s">
        <v>116</v>
      </c>
      <c r="I8" s="67" t="s">
        <v>117</v>
      </c>
      <c r="J8" s="67" t="s">
        <v>118</v>
      </c>
      <c r="K8" s="67" t="s">
        <v>119</v>
      </c>
      <c r="L8" s="67" t="s">
        <v>120</v>
      </c>
      <c r="M8" s="67" t="s">
        <v>121</v>
      </c>
      <c r="N8" s="67" t="s">
        <v>122</v>
      </c>
      <c r="O8" s="68" t="s">
        <v>123</v>
      </c>
      <c r="P8" s="69" t="s">
        <v>124</v>
      </c>
      <c r="Q8" s="69" t="s">
        <v>125</v>
      </c>
      <c r="R8" s="70">
        <v>25</v>
      </c>
      <c r="S8" s="69" t="s">
        <v>126</v>
      </c>
      <c r="T8" s="69" t="s">
        <v>127</v>
      </c>
      <c r="U8" s="70">
        <v>374</v>
      </c>
      <c r="V8" s="70">
        <v>24</v>
      </c>
      <c r="W8" s="70">
        <v>200</v>
      </c>
      <c r="X8" s="69" t="s">
        <v>128</v>
      </c>
      <c r="Y8" s="71">
        <v>210.3</v>
      </c>
      <c r="Z8" s="71">
        <v>175.8</v>
      </c>
      <c r="AA8" s="71">
        <v>158.1</v>
      </c>
      <c r="AB8" s="71">
        <v>191.3</v>
      </c>
      <c r="AC8" s="71">
        <v>179.2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52.4</v>
      </c>
      <c r="BG8" s="71">
        <v>43.1</v>
      </c>
      <c r="BH8" s="71">
        <v>36.700000000000003</v>
      </c>
      <c r="BI8" s="71">
        <v>47.7</v>
      </c>
      <c r="BJ8" s="71">
        <v>44.2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4008</v>
      </c>
      <c r="BR8" s="72">
        <v>2885</v>
      </c>
      <c r="BS8" s="72">
        <v>2152</v>
      </c>
      <c r="BT8" s="73">
        <v>3829</v>
      </c>
      <c r="BU8" s="73">
        <v>3148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120</v>
      </c>
      <c r="CC8" s="71" t="s">
        <v>120</v>
      </c>
      <c r="CD8" s="71" t="s">
        <v>120</v>
      </c>
      <c r="CE8" s="71" t="s">
        <v>120</v>
      </c>
      <c r="CF8" s="71" t="s">
        <v>120</v>
      </c>
      <c r="CG8" s="71" t="s">
        <v>120</v>
      </c>
      <c r="CH8" s="71" t="s">
        <v>120</v>
      </c>
      <c r="CI8" s="71" t="s">
        <v>120</v>
      </c>
      <c r="CJ8" s="71" t="s">
        <v>120</v>
      </c>
      <c r="CK8" s="71" t="s">
        <v>120</v>
      </c>
      <c r="CL8" s="68" t="s">
        <v>120</v>
      </c>
      <c r="CM8" s="70">
        <v>0</v>
      </c>
      <c r="CN8" s="70">
        <v>24797</v>
      </c>
      <c r="CO8" s="71" t="s">
        <v>120</v>
      </c>
      <c r="CP8" s="71" t="s">
        <v>120</v>
      </c>
      <c r="CQ8" s="71" t="s">
        <v>120</v>
      </c>
      <c r="CR8" s="71" t="s">
        <v>120</v>
      </c>
      <c r="CS8" s="71" t="s">
        <v>120</v>
      </c>
      <c r="CT8" s="71" t="s">
        <v>120</v>
      </c>
      <c r="CU8" s="71" t="s">
        <v>120</v>
      </c>
      <c r="CV8" s="71" t="s">
        <v>120</v>
      </c>
      <c r="CW8" s="71" t="s">
        <v>120</v>
      </c>
      <c r="CX8" s="71" t="s">
        <v>120</v>
      </c>
      <c r="CY8" s="68" t="s">
        <v>120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237.5</v>
      </c>
      <c r="DL8" s="71">
        <v>237.5</v>
      </c>
      <c r="DM8" s="71">
        <v>225</v>
      </c>
      <c r="DN8" s="71">
        <v>245.8</v>
      </c>
      <c r="DO8" s="71">
        <v>225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2020-12-04T03:37:21Z</dcterms:created>
  <dcterms:modified xsi:type="dcterms:W3CDTF">2021-01-25T02:53:06Z</dcterms:modified>
  <cp:category/>
</cp:coreProperties>
</file>