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40111 公営企業に係る経営比較分析表（令和２年度決算）の分析コメント記載について\回答\"/>
    </mc:Choice>
  </mc:AlternateContent>
  <xr:revisionPtr revIDLastSave="0" documentId="13_ncr:1_{AEAAD16C-6190-4F56-B38C-F440C6D0BE88}" xr6:coauthVersionLast="36" xr6:coauthVersionMax="36" xr10:uidLastSave="{00000000-0000-0000-0000-000000000000}"/>
  <workbookProtection workbookAlgorithmName="SHA-512" workbookHashValue="3Y8fzSBvYO9xpRzkyw2vf2pgi68lIGRdJiWlOhJVleqtohCKcHAGgNNjihQlqPaieFt7Oq/vd6xWc8VJfPbQ/Q==" workbookSaltValue="i7HASj+M31YZqKGbVPksFg==" workbookSpinCount="100000" lockStructure="1"/>
  <bookViews>
    <workbookView xWindow="0" yWindow="0" windowWidth="15360" windowHeight="76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F55" i="4"/>
  <c r="JL55" i="4"/>
  <c r="HT55" i="4"/>
  <c r="GZ55" i="4"/>
  <c r="GF55" i="4"/>
  <c r="FL55" i="4"/>
  <c r="ER55" i="4"/>
  <c r="CF55" i="4"/>
  <c r="BL55" i="4"/>
  <c r="AR55" i="4"/>
  <c r="RH54" i="4"/>
  <c r="QN54" i="4"/>
  <c r="PT54" i="4"/>
  <c r="OZ54" i="4"/>
  <c r="OF54" i="4"/>
  <c r="MN54" i="4"/>
  <c r="LT54" i="4"/>
  <c r="KZ54" i="4"/>
  <c r="KF54" i="4"/>
  <c r="JL54" i="4"/>
  <c r="HT54" i="4"/>
  <c r="GZ54" i="4"/>
  <c r="GF54" i="4"/>
  <c r="FL54" i="4"/>
  <c r="ER54" i="4"/>
  <c r="CZ54" i="4"/>
  <c r="CF54" i="4"/>
  <c r="BL54" i="4"/>
  <c r="AR54" i="4"/>
  <c r="X54" i="4"/>
  <c r="RH33" i="4"/>
  <c r="QN33" i="4"/>
  <c r="OF33" i="4"/>
  <c r="MN33" i="4"/>
  <c r="LT33" i="4"/>
  <c r="KZ33" i="4"/>
  <c r="KF33" i="4"/>
  <c r="JL33" i="4"/>
  <c r="GF33" i="4"/>
  <c r="FL33" i="4"/>
  <c r="CZ33" i="4"/>
  <c r="CF33" i="4"/>
  <c r="BL33" i="4"/>
  <c r="AR33" i="4"/>
  <c r="X33" i="4"/>
  <c r="RH32" i="4"/>
  <c r="QN32" i="4"/>
  <c r="OZ32" i="4"/>
  <c r="OF32" i="4"/>
  <c r="MN32" i="4"/>
  <c r="LT32" i="4"/>
  <c r="KF32" i="4"/>
  <c r="JL32" i="4"/>
  <c r="GZ32" i="4"/>
  <c r="GF32" i="4"/>
  <c r="FL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33" i="4"/>
  <c r="HT33" i="4"/>
  <c r="PT33" i="4"/>
  <c r="ER56" i="4"/>
  <c r="HT56"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AI12" i="5"/>
  <c r="BC12" i="5"/>
  <c r="X10" i="5"/>
  <c r="AH10" i="5"/>
  <c r="AR10" i="5"/>
  <c r="BB10" i="5"/>
  <c r="BF10" i="5"/>
  <c r="BP10" i="5"/>
  <c r="BZ10" i="5"/>
  <c r="CJ10" i="5"/>
  <c r="CT10" i="5"/>
  <c r="CX10" i="5"/>
  <c r="DH10" i="5"/>
  <c r="DR10" i="5"/>
  <c r="EB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<sst xmlns="http://schemas.openxmlformats.org/spreadsheetml/2006/main" count="262" uniqueCount="107">
  <si>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</si>
  <si>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</si>
  <si>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</si>
  <si>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</si>
  <si>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</si>
  <si>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</si>
  <si>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</si>
  <si>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</si>
  <si>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</si>
  <si>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</si>
  <si>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</si>
  <si>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</si>
  <si>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</si>
  <si>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</si>
  <si>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</si>
  <si>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</si>
  <si>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</si>
  <si>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</si>
  <si>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</si>
  <si>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</si>
  <si>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</si>
  <si>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</si>
  <si>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</si>
  <si>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</si>
  <si>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</si>
  <si>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</si>
  <si>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</si>
  <si>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</si>
  <si>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</si>
  <si>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</si>
  <si>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</si>
  <si>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</si>
  <si>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</si>
  <si>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</si>
  <si>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</si>
  <si>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</si>
  <si>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</si>
  <si>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</si>
  <si>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</si>
  <si>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</si>
  <si>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</si>
  <si>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</si>
  <si>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</si>
  <si>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</si>
  <si>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</si>
  <si>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</si>
  <si>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</si>
  <si>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</si>
  <si>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</si>
  <si>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</si>
  <si>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</si>
  <si>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</si>
  <si>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</si>
  <si>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</si>
  <si>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</si>
  <si>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</si>
  <si>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</si>
  <si>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</si>
  <si>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</si>
  <si>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</si>
  <si>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</si>
  <si>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</si>
  <si>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</si>
  <si>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</si>
  <si>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</si>
  <si>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</si>
  <si>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</si>
  <si>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</si>
  <si>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</si>
  <si>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</si>
  <si>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</si>
  <si>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</si>
  <si>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</si>
  <si>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</si>
  <si>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</si>
  <si>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</si>
  <si>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</si>
  <si>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</si>
  <si>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</si>
  <si>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</si>
  <si>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</si>
  <si>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</si>
  <si>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</si>
  <si>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</si>
  <si>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</si>
  <si>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</si>
  <si>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</si>
  <si>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</si>
  <si>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</si>
  <si>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</si>
  <si>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</si>
  <si>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</si>
  <si>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</si>
  <si>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</si>
  <si>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</si>
  <si>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</si>
  <si>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</si>
  <si>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</si>
  <si>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</si>
  <si>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</si>
  <si>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</si>
  <si>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</si>
  <si>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</si>
  <si>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</si>
  <si>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長田野工業用水道では、平成30年3月に経営戦略を策定し、料金改定を行うなど経営の改善を図った結果、経営指標については比較的良好な状況となっています。
　しかし、今後、管路を中心とした老朽化施設の増加に伴う更新費用の増加が想定されることから、経営に及ぼす影響に留意しながら、計画的な施設更新及び適正な料金単価の見直しを行い、安心・安全な給水体制の確保に努めていきます。</t>
    <rPh sb="25" eb="27">
      <t>サクテイ</t>
    </rPh>
    <rPh sb="103" eb="105">
      <t>コウシン</t>
    </rPh>
    <rPh sb="111" eb="113">
      <t>ソウテイ</t>
    </rPh>
    <rPh sb="145" eb="146">
      <t>オヨ</t>
    </rPh>
    <rPh sb="147" eb="149">
      <t>テキセイ</t>
    </rPh>
    <rPh sb="150" eb="152">
      <t>リョウキン</t>
    </rPh>
    <rPh sb="152" eb="154">
      <t>タンカ</t>
    </rPh>
    <rPh sb="155" eb="157">
      <t>ミナオ</t>
    </rPh>
    <rPh sb="159" eb="160">
      <t>オコナ</t>
    </rPh>
    <phoneticPr fontId="5"/>
  </si>
  <si>
    <t>　①経常収支比率は、費用の抑制や料金改定による収入確保等により、100％以上を維持しており安定的な経営状況です。
　②累積欠損金は生じていません。
　③流動比率は、各年度の未払金の増減に伴い変動していますが、毎年度600%を超えており、資金面で安全な状況です。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⑦施設利用率は給水量の増加に伴い、前年度より増加し、類似団体平均と同程度となりました。
　⑧契約率はH30の料金改定において、契約水量の一部減量を認めたことから、やや減少しています。令和2年度については、前年度と比較し、ほぼ横ばいとなっています。今後も、契約率の向上策について検討していきます。</t>
    <rPh sb="36" eb="38">
      <t>イジョウ</t>
    </rPh>
    <rPh sb="104" eb="107">
      <t>マイネンド</t>
    </rPh>
    <rPh sb="118" eb="121">
      <t>シキンメン</t>
    </rPh>
    <rPh sb="342" eb="345">
      <t>キュウスイリョウ</t>
    </rPh>
    <rPh sb="346" eb="348">
      <t>ゾウカ</t>
    </rPh>
    <rPh sb="349" eb="350">
      <t>トモナ</t>
    </rPh>
    <rPh sb="352" eb="355">
      <t>ゼンネンド</t>
    </rPh>
    <rPh sb="357" eb="359">
      <t>ゾウカ</t>
    </rPh>
    <rPh sb="368" eb="371">
      <t>ドウテイド</t>
    </rPh>
    <rPh sb="437" eb="440">
      <t>ゼンネンド</t>
    </rPh>
    <rPh sb="441" eb="443">
      <t>ヒカク</t>
    </rPh>
    <rPh sb="447" eb="448">
      <t>ヨコ</t>
    </rPh>
    <rPh sb="466" eb="468">
      <t>コウジョウ</t>
    </rPh>
    <phoneticPr fontId="5"/>
  </si>
  <si>
    <t>　①有形固定資産減価償却費率は計画的な施設更新により、全国平均値を下回っています。
　②管路経年化率については、一部の送水管及び配水管の法定耐用年数超過により、経年管が生じました。
　今後は令和元年度に策定した「長田野工業団地内配水管更新計画」に基づき、老朽化している送配水管路を計画的に更新し、管路経年化率の上昇抑制に努めます。</t>
    <rPh sb="44" eb="46">
      <t>カンロ</t>
    </rPh>
    <rPh sb="46" eb="48">
      <t>ケイネン</t>
    </rPh>
    <rPh sb="48" eb="49">
      <t>カ</t>
    </rPh>
    <rPh sb="49" eb="50">
      <t>リツ</t>
    </rPh>
    <rPh sb="56" eb="58">
      <t>イチブ</t>
    </rPh>
    <rPh sb="59" eb="62">
      <t>ソウスイカン</t>
    </rPh>
    <rPh sb="62" eb="63">
      <t>オヨ</t>
    </rPh>
    <rPh sb="64" eb="67">
      <t>ハイスイカン</t>
    </rPh>
    <rPh sb="68" eb="70">
      <t>ホウテイ</t>
    </rPh>
    <rPh sb="70" eb="72">
      <t>タイヨウ</t>
    </rPh>
    <rPh sb="72" eb="74">
      <t>ネンスウ</t>
    </rPh>
    <rPh sb="74" eb="76">
      <t>チョウカ</t>
    </rPh>
    <rPh sb="80" eb="82">
      <t>ケイネン</t>
    </rPh>
    <rPh sb="82" eb="83">
      <t>カン</t>
    </rPh>
    <rPh sb="84" eb="85">
      <t>ショウ</t>
    </rPh>
    <rPh sb="92" eb="94">
      <t>コンゴ</t>
    </rPh>
    <rPh sb="95" eb="97">
      <t>レイワ</t>
    </rPh>
    <rPh sb="97" eb="100">
      <t>ガンネンド</t>
    </rPh>
    <rPh sb="101" eb="103">
      <t>サクテイ</t>
    </rPh>
    <rPh sb="106" eb="109">
      <t>オサダノ</t>
    </rPh>
    <rPh sb="109" eb="111">
      <t>コウギョウ</t>
    </rPh>
    <rPh sb="111" eb="113">
      <t>ダンチ</t>
    </rPh>
    <rPh sb="113" eb="114">
      <t>ナイ</t>
    </rPh>
    <rPh sb="114" eb="117">
      <t>ハイスイカン</t>
    </rPh>
    <rPh sb="117" eb="119">
      <t>コウシン</t>
    </rPh>
    <rPh sb="119" eb="121">
      <t>ケイカク</t>
    </rPh>
    <rPh sb="123" eb="124">
      <t>モト</t>
    </rPh>
    <rPh sb="134" eb="135">
      <t>オク</t>
    </rPh>
    <rPh sb="160" eb="16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</si>
</sst>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56.73</c:v>
                </c:pt>
                <c:pt idx="1">
                  <c:v>54.96</c:v>
                </c:pt>
                <c:pt idx="2">
                  <c:v>50.49</c:v>
                </c:pt>
                <c:pt idx="3">
                  <c:v>51.73</c:v>
                </c:pt>
                <c:pt idx="4">
                  <c:v>53.07</c:v>
                </c:pt>
              </c:numCache>
            </c:numRef>
          </c:val>
          <c:extLst>
            <c:ext xmlns:c16="http://schemas.microsoft.com/office/drawing/2014/chart" uri="{C3380CC4-5D6E-409C-BE32-E72D297353CC}">
              <c16:uniqueId val="{00000000-0AB9-4ACE-8738-6529D40833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0AB9-4ACE-8738-6529D40833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43-4B43-B2C9-E67E4175C3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7A43-4B43-B2C9-E67E4175C3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100.27</c:v>
                </c:pt>
                <c:pt idx="1">
                  <c:v>101.84</c:v>
                </c:pt>
                <c:pt idx="2">
                  <c:v>103.07</c:v>
                </c:pt>
                <c:pt idx="3">
                  <c:v>108.75</c:v>
                </c:pt>
                <c:pt idx="4">
                  <c:v>113.32</c:v>
                </c:pt>
              </c:numCache>
            </c:numRef>
          </c:val>
          <c:extLst>
            <c:ext xmlns:c16="http://schemas.microsoft.com/office/drawing/2014/chart" uri="{C3380CC4-5D6E-409C-BE32-E72D297353CC}">
              <c16:uniqueId val="{00000000-5952-4970-B09E-7A854E0D29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5952-4970-B09E-7A854E0D29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25.69</c:v>
                </c:pt>
              </c:numCache>
            </c:numRef>
          </c:val>
          <c:extLst>
            <c:ext xmlns:c16="http://schemas.microsoft.com/office/drawing/2014/chart" uri="{C3380CC4-5D6E-409C-BE32-E72D297353CC}">
              <c16:uniqueId val="{00000000-0513-4343-9254-A276913A95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0513-4343-9254-A276913A95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AC-48E8-97D6-5FEB8DCC79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16AC-48E8-97D6-5FEB8DCC79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634.07000000000005</c:v>
                </c:pt>
                <c:pt idx="1">
                  <c:v>1315.38</c:v>
                </c:pt>
                <c:pt idx="2">
                  <c:v>659.62</c:v>
                </c:pt>
                <c:pt idx="3">
                  <c:v>678.37</c:v>
                </c:pt>
                <c:pt idx="4">
                  <c:v>1278.23</c:v>
                </c:pt>
              </c:numCache>
            </c:numRef>
          </c:val>
          <c:extLst>
            <c:ext xmlns:c16="http://schemas.microsoft.com/office/drawing/2014/chart" uri="{C3380CC4-5D6E-409C-BE32-E72D297353CC}">
              <c16:uniqueId val="{00000000-A571-4BB2-8DC8-5A7E7670CD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A571-4BB2-8DC8-5A7E7670CD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7.97</c:v>
                </c:pt>
                <c:pt idx="1">
                  <c:v>67.319999999999993</c:v>
                </c:pt>
                <c:pt idx="2">
                  <c:v>84.27</c:v>
                </c:pt>
                <c:pt idx="3">
                  <c:v>95.82</c:v>
                </c:pt>
                <c:pt idx="4">
                  <c:v>97.71</c:v>
                </c:pt>
              </c:numCache>
            </c:numRef>
          </c:val>
          <c:extLst>
            <c:ext xmlns:c16="http://schemas.microsoft.com/office/drawing/2014/chart" uri="{C3380CC4-5D6E-409C-BE32-E72D297353CC}">
              <c16:uniqueId val="{00000000-039E-45BB-B0AE-A4FF99FEB7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039E-45BB-B0AE-A4FF99FEB7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100.15</c:v>
                </c:pt>
                <c:pt idx="1">
                  <c:v>102.1</c:v>
                </c:pt>
                <c:pt idx="2">
                  <c:v>103.69</c:v>
                </c:pt>
                <c:pt idx="3">
                  <c:v>110.81</c:v>
                </c:pt>
                <c:pt idx="4">
                  <c:v>116.7</c:v>
                </c:pt>
              </c:numCache>
            </c:numRef>
          </c:val>
          <c:extLst>
            <c:ext xmlns:c16="http://schemas.microsoft.com/office/drawing/2014/chart" uri="{C3380CC4-5D6E-409C-BE32-E72D297353CC}">
              <c16:uniqueId val="{00000000-468F-495A-9AD7-59B9162355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468F-495A-9AD7-59B9162355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19.98</c:v>
                </c:pt>
                <c:pt idx="1">
                  <c:v>19.62</c:v>
                </c:pt>
                <c:pt idx="2">
                  <c:v>23.15</c:v>
                </c:pt>
                <c:pt idx="3">
                  <c:v>21.73</c:v>
                </c:pt>
                <c:pt idx="4">
                  <c:v>20.58</c:v>
                </c:pt>
              </c:numCache>
            </c:numRef>
          </c:val>
          <c:extLst>
            <c:ext xmlns:c16="http://schemas.microsoft.com/office/drawing/2014/chart" uri="{C3380CC4-5D6E-409C-BE32-E72D297353CC}">
              <c16:uniqueId val="{00000000-770F-470C-ABDF-6E9C53E923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770F-470C-ABDF-6E9C53E923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35.659999999999997</c:v>
                </c:pt>
                <c:pt idx="1">
                  <c:v>40.06</c:v>
                </c:pt>
                <c:pt idx="2">
                  <c:v>41.42</c:v>
                </c:pt>
                <c:pt idx="3">
                  <c:v>42.26</c:v>
                </c:pt>
                <c:pt idx="4">
                  <c:v>44.35</c:v>
                </c:pt>
              </c:numCache>
            </c:numRef>
          </c:val>
          <c:extLst>
            <c:ext xmlns:c16="http://schemas.microsoft.com/office/drawing/2014/chart" uri="{C3380CC4-5D6E-409C-BE32-E72D297353CC}">
              <c16:uniqueId val="{00000000-AB66-4332-8383-E05DBAB50E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AB66-4332-8383-E05DBAB50E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79.069999999999993</c:v>
                </c:pt>
                <c:pt idx="1">
                  <c:v>79.2</c:v>
                </c:pt>
                <c:pt idx="2">
                  <c:v>74.39</c:v>
                </c:pt>
                <c:pt idx="3">
                  <c:v>77.66</c:v>
                </c:pt>
                <c:pt idx="4">
                  <c:v>77.63</c:v>
                </c:pt>
              </c:numCache>
            </c:numRef>
          </c:val>
          <c:extLst>
            <c:ext xmlns:c16="http://schemas.microsoft.com/office/drawing/2014/chart" uri="{C3380CC4-5D6E-409C-BE32-E72D297353CC}">
              <c16:uniqueId val="{00000000-C8F5-46A7-A9F7-C750E0CBB4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C8F5-46A7-A9F7-C750E0CBB4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A21" zoomScale="85" zoomScaleNormal="85" workbookViewId="0">
      <selection activeCell="SM66" sqref="SM66:TA67"/>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2">
      <c r="A5" s="2"/>
      <c r="B5" s="70" t="str">
        <f>データ!H7</f>
        <v>京都府</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2">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37150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16477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2">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2">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28839</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2">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2">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2">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2">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2">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2">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2">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2">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2">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2">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2">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2">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2">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2">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2">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2">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2">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100.27</v>
      </c>
      <c r="Y32" s="129"/>
      <c r="Z32" s="129"/>
      <c r="AA32" s="129"/>
      <c r="AB32" s="129"/>
      <c r="AC32" s="129"/>
      <c r="AD32" s="129"/>
      <c r="AE32" s="129"/>
      <c r="AF32" s="129"/>
      <c r="AG32" s="129"/>
      <c r="AH32" s="129"/>
      <c r="AI32" s="129"/>
      <c r="AJ32" s="129"/>
      <c r="AK32" s="129"/>
      <c r="AL32" s="129"/>
      <c r="AM32" s="129"/>
      <c r="AN32" s="129"/>
      <c r="AO32" s="129"/>
      <c r="AP32" s="129"/>
      <c r="AQ32" s="130"/>
      <c r="AR32" s="128">
        <f>データ!U6</f>
        <v>101.84</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103.07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108.75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113.32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634.07000000000005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1315.38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659.62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678.37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1278.23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7.97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67.319999999999993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84.27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95.82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97.71</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2">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2">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2">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2">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2">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2">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2">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2">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2">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2">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2">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2">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2">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2">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2">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2">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2">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100.15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102.1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103.69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110.81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116.7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19.98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19.62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23.15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21.73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20.58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35.659999999999997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40.06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41.42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42.26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44.35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79.069999999999993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79.2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74.39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77.66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77.63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2">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2">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2">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2">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2">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2">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2">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2">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2">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2">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2">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2">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2">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2">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2">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2">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2">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2">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2">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2">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56.73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54.96</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50.49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51.73</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53.07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25.69</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2">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2">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i8VkGmWXePEP4FzbwM3Sh9G1V8+zIKn6PvmcLpWTTjoHVsAnzuDWS+EbFDDCZbGDqJvokz0Ztxlk1ZwFbvfLg==" saltValue="PuCtJAY8nTjMWCNVUiiox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100.27</v>
      </c>
      <c r="U6" s="52">
        <f>U7</f>
        <v>101.84</v>
      </c>
      <c r="V6" s="52">
        <f>V7</f>
        <v>103.07</v>
      </c>
      <c r="W6" s="52">
        <f>W7</f>
        <v>108.75</v>
      </c>
      <c r="X6" s="52">
        <f t="shared" si="3"/>
        <v>113.32</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634.07000000000005</v>
      </c>
      <c r="AQ6" s="52">
        <f>AQ7</f>
        <v>1315.38</v>
      </c>
      <c r="AR6" s="52">
        <f>AR7</f>
        <v>659.62</v>
      </c>
      <c r="AS6" s="52">
        <f>AS7</f>
        <v>678.37</v>
      </c>
      <c r="AT6" s="52">
        <f t="shared" si="3"/>
        <v>1278.23</v>
      </c>
      <c r="AU6" s="52">
        <f t="shared" si="3"/>
        <v>688.41</v>
      </c>
      <c r="AV6" s="52">
        <f t="shared" si="3"/>
        <v>649.91999999999996</v>
      </c>
      <c r="AW6" s="52">
        <f t="shared" si="3"/>
        <v>680.22</v>
      </c>
      <c r="AX6" s="52">
        <f t="shared" si="3"/>
        <v>786.06</v>
      </c>
      <c r="AY6" s="52">
        <f t="shared" si="3"/>
        <v>771.18</v>
      </c>
      <c r="AZ6" s="50" t="str">
        <f>IF(AZ7="-","【-】","【"&amp;SUBSTITUTE(TEXT(AZ7,"#,##0.00"),"-","△")&amp;"】")</f>
        <v>【436.32】</v>
      </c>
      <c r="BA6" s="52">
        <f t="shared" si="3"/>
        <v>7.97</v>
      </c>
      <c r="BB6" s="52">
        <f>BB7</f>
        <v>67.319999999999993</v>
      </c>
      <c r="BC6" s="52">
        <f>BC7</f>
        <v>84.27</v>
      </c>
      <c r="BD6" s="52">
        <f>BD7</f>
        <v>95.82</v>
      </c>
      <c r="BE6" s="52">
        <f t="shared" si="3"/>
        <v>97.71</v>
      </c>
      <c r="BF6" s="52">
        <f t="shared" si="3"/>
        <v>505.25</v>
      </c>
      <c r="BG6" s="52">
        <f t="shared" si="3"/>
        <v>531.53</v>
      </c>
      <c r="BH6" s="52">
        <f t="shared" si="3"/>
        <v>504.73</v>
      </c>
      <c r="BI6" s="52">
        <f t="shared" si="3"/>
        <v>450.91</v>
      </c>
      <c r="BJ6" s="52">
        <f t="shared" si="3"/>
        <v>444.01</v>
      </c>
      <c r="BK6" s="50" t="str">
        <f>IF(BK7="-","【-】","【"&amp;SUBSTITUTE(TEXT(BK7,"#,##0.00"),"-","△")&amp;"】")</f>
        <v>【238.21】</v>
      </c>
      <c r="BL6" s="52">
        <f t="shared" si="3"/>
        <v>100.15</v>
      </c>
      <c r="BM6" s="52">
        <f>BM7</f>
        <v>102.1</v>
      </c>
      <c r="BN6" s="52">
        <f>BN7</f>
        <v>103.69</v>
      </c>
      <c r="BO6" s="52">
        <f>BO7</f>
        <v>110.81</v>
      </c>
      <c r="BP6" s="52">
        <f t="shared" si="3"/>
        <v>116.7</v>
      </c>
      <c r="BQ6" s="52">
        <f t="shared" si="3"/>
        <v>93.58</v>
      </c>
      <c r="BR6" s="52">
        <f t="shared" si="3"/>
        <v>93.31</v>
      </c>
      <c r="BS6" s="52">
        <f t="shared" si="3"/>
        <v>92.2</v>
      </c>
      <c r="BT6" s="52">
        <f t="shared" si="3"/>
        <v>103.39</v>
      </c>
      <c r="BU6" s="52">
        <f t="shared" si="3"/>
        <v>96.49</v>
      </c>
      <c r="BV6" s="50" t="str">
        <f>IF(BV7="-","【-】","【"&amp;SUBSTITUTE(TEXT(BV7,"#,##0.00"),"-","△")&amp;"】")</f>
        <v>【113.30】</v>
      </c>
      <c r="BW6" s="52">
        <f t="shared" si="3"/>
        <v>19.98</v>
      </c>
      <c r="BX6" s="52">
        <f>BX7</f>
        <v>19.62</v>
      </c>
      <c r="BY6" s="52">
        <f>BY7</f>
        <v>23.15</v>
      </c>
      <c r="BZ6" s="52">
        <f>BZ7</f>
        <v>21.73</v>
      </c>
      <c r="CA6" s="52">
        <f t="shared" si="3"/>
        <v>20.58</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35.659999999999997</v>
      </c>
      <c r="CI6" s="52">
        <f>CI7</f>
        <v>40.06</v>
      </c>
      <c r="CJ6" s="52">
        <f>CJ7</f>
        <v>41.42</v>
      </c>
      <c r="CK6" s="52">
        <f>CK7</f>
        <v>42.26</v>
      </c>
      <c r="CL6" s="52">
        <f t="shared" si="5"/>
        <v>44.35</v>
      </c>
      <c r="CM6" s="52">
        <f t="shared" si="5"/>
        <v>43.12</v>
      </c>
      <c r="CN6" s="52">
        <f t="shared" si="5"/>
        <v>43.85</v>
      </c>
      <c r="CO6" s="52">
        <f t="shared" si="5"/>
        <v>44.05</v>
      </c>
      <c r="CP6" s="52">
        <f t="shared" si="5"/>
        <v>45.51</v>
      </c>
      <c r="CQ6" s="52">
        <f t="shared" si="5"/>
        <v>44.67</v>
      </c>
      <c r="CR6" s="50" t="str">
        <f>IF(CR7="-","【-】","【"&amp;SUBSTITUTE(TEXT(CR7,"#,##0.00"),"-","△")&amp;"】")</f>
        <v>【53.39】</v>
      </c>
      <c r="CS6" s="52">
        <f t="shared" ref="CS6:DB6" si="6">CS7</f>
        <v>79.069999999999993</v>
      </c>
      <c r="CT6" s="52">
        <f>CT7</f>
        <v>79.2</v>
      </c>
      <c r="CU6" s="52">
        <f>CU7</f>
        <v>74.39</v>
      </c>
      <c r="CV6" s="52">
        <f>CV7</f>
        <v>77.66</v>
      </c>
      <c r="CW6" s="52">
        <f t="shared" si="6"/>
        <v>77.63</v>
      </c>
      <c r="CX6" s="52">
        <f t="shared" si="6"/>
        <v>61.62</v>
      </c>
      <c r="CY6" s="52">
        <f t="shared" si="6"/>
        <v>61.64</v>
      </c>
      <c r="CZ6" s="52">
        <f t="shared" si="6"/>
        <v>61.85</v>
      </c>
      <c r="DA6" s="52">
        <f t="shared" si="6"/>
        <v>64.14</v>
      </c>
      <c r="DB6" s="52">
        <f t="shared" si="6"/>
        <v>63.89</v>
      </c>
      <c r="DC6" s="50" t="str">
        <f>IF(DC7="-","【-】","【"&amp;SUBSTITUTE(TEXT(DC7,"#,##0.00"),"-","△")&amp;"】")</f>
        <v>【76.89】</v>
      </c>
      <c r="DD6" s="52">
        <f t="shared" ref="DD6:DM6" si="7">DD7</f>
        <v>56.73</v>
      </c>
      <c r="DE6" s="52">
        <f>DE7</f>
        <v>54.96</v>
      </c>
      <c r="DF6" s="52">
        <f>DF7</f>
        <v>50.49</v>
      </c>
      <c r="DG6" s="52">
        <f>DG7</f>
        <v>51.73</v>
      </c>
      <c r="DH6" s="52">
        <f t="shared" si="7"/>
        <v>53.07</v>
      </c>
      <c r="DI6" s="52">
        <f t="shared" si="7"/>
        <v>51.15</v>
      </c>
      <c r="DJ6" s="52">
        <f t="shared" si="7"/>
        <v>52.15</v>
      </c>
      <c r="DK6" s="52">
        <f t="shared" si="7"/>
        <v>52.21</v>
      </c>
      <c r="DL6" s="52">
        <f t="shared" si="7"/>
        <v>54.51</v>
      </c>
      <c r="DM6" s="52">
        <f t="shared" si="7"/>
        <v>55.38</v>
      </c>
      <c r="DN6" s="50" t="str">
        <f>IF(DN7="-","【-】","【"&amp;SUBSTITUTE(TEXT(DN7,"#,##0.00"),"-","△")&amp;"】")</f>
        <v>【59.52】</v>
      </c>
      <c r="DO6" s="52">
        <f t="shared" ref="DO6:DX6" si="8">DO7</f>
        <v>0</v>
      </c>
      <c r="DP6" s="52">
        <f>DP7</f>
        <v>0</v>
      </c>
      <c r="DQ6" s="52">
        <f>DQ7</f>
        <v>0</v>
      </c>
      <c r="DR6" s="52">
        <f>DR7</f>
        <v>0</v>
      </c>
      <c r="DS6" s="52">
        <f t="shared" si="8"/>
        <v>25.69</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2">
      <c r="A7"/>
      <c r="B7" s="54" t="s">
        <v>87</v>
      </c>
      <c r="C7" s="54" t="s">
        <v>88</v>
      </c>
      <c r="D7" s="54" t="s">
        <v>89</v>
      </c>
      <c r="E7" s="54" t="s">
        <v>90</v>
      </c>
      <c r="F7" s="54" t="s">
        <v>91</v>
      </c>
      <c r="G7" s="54" t="s">
        <v>92</v>
      </c>
      <c r="H7" s="54" t="s">
        <v>93</v>
      </c>
      <c r="I7" s="54" t="s">
        <v>94</v>
      </c>
      <c r="J7" s="54" t="s">
        <v>95</v>
      </c>
      <c r="K7" s="55">
        <v>37150</v>
      </c>
      <c r="L7" s="54" t="s">
        <v>96</v>
      </c>
      <c r="M7" s="55">
        <v>1</v>
      </c>
      <c r="N7" s="55">
        <v>16477</v>
      </c>
      <c r="O7" s="56" t="s">
        <v>97</v>
      </c>
      <c r="P7" s="56">
        <v>87</v>
      </c>
      <c r="Q7" s="55">
        <v>36</v>
      </c>
      <c r="R7" s="55">
        <v>28839</v>
      </c>
      <c r="S7" s="54" t="s">
        <v>98</v>
      </c>
      <c r="T7" s="57">
        <v>100.27</v>
      </c>
      <c r="U7" s="57">
        <v>101.84</v>
      </c>
      <c r="V7" s="57">
        <v>103.07</v>
      </c>
      <c r="W7" s="57">
        <v>108.75</v>
      </c>
      <c r="X7" s="57">
        <v>113.32</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634.07000000000005</v>
      </c>
      <c r="AQ7" s="57">
        <v>1315.38</v>
      </c>
      <c r="AR7" s="57">
        <v>659.62</v>
      </c>
      <c r="AS7" s="57">
        <v>678.37</v>
      </c>
      <c r="AT7" s="57">
        <v>1278.23</v>
      </c>
      <c r="AU7" s="57">
        <v>688.41</v>
      </c>
      <c r="AV7" s="57">
        <v>649.91999999999996</v>
      </c>
      <c r="AW7" s="57">
        <v>680.22</v>
      </c>
      <c r="AX7" s="57">
        <v>786.06</v>
      </c>
      <c r="AY7" s="57">
        <v>771.18</v>
      </c>
      <c r="AZ7" s="57">
        <v>436.32</v>
      </c>
      <c r="BA7" s="57">
        <v>7.97</v>
      </c>
      <c r="BB7" s="57">
        <v>67.319999999999993</v>
      </c>
      <c r="BC7" s="57">
        <v>84.27</v>
      </c>
      <c r="BD7" s="57">
        <v>95.82</v>
      </c>
      <c r="BE7" s="57">
        <v>97.71</v>
      </c>
      <c r="BF7" s="57">
        <v>505.25</v>
      </c>
      <c r="BG7" s="57">
        <v>531.53</v>
      </c>
      <c r="BH7" s="57">
        <v>504.73</v>
      </c>
      <c r="BI7" s="57">
        <v>450.91</v>
      </c>
      <c r="BJ7" s="57">
        <v>444.01</v>
      </c>
      <c r="BK7" s="57">
        <v>238.21</v>
      </c>
      <c r="BL7" s="57">
        <v>100.15</v>
      </c>
      <c r="BM7" s="57">
        <v>102.1</v>
      </c>
      <c r="BN7" s="57">
        <v>103.69</v>
      </c>
      <c r="BO7" s="57">
        <v>110.81</v>
      </c>
      <c r="BP7" s="57">
        <v>116.7</v>
      </c>
      <c r="BQ7" s="57">
        <v>93.58</v>
      </c>
      <c r="BR7" s="57">
        <v>93.31</v>
      </c>
      <c r="BS7" s="57">
        <v>92.2</v>
      </c>
      <c r="BT7" s="57">
        <v>103.39</v>
      </c>
      <c r="BU7" s="57">
        <v>96.49</v>
      </c>
      <c r="BV7" s="57">
        <v>113.3</v>
      </c>
      <c r="BW7" s="57">
        <v>19.98</v>
      </c>
      <c r="BX7" s="57">
        <v>19.62</v>
      </c>
      <c r="BY7" s="57">
        <v>23.15</v>
      </c>
      <c r="BZ7" s="57">
        <v>21.73</v>
      </c>
      <c r="CA7" s="57">
        <v>20.58</v>
      </c>
      <c r="CB7" s="57">
        <v>33.79</v>
      </c>
      <c r="CC7" s="57">
        <v>33.81</v>
      </c>
      <c r="CD7" s="57">
        <v>34.33</v>
      </c>
      <c r="CE7" s="57">
        <v>30.96</v>
      </c>
      <c r="CF7" s="57">
        <v>33.229999999999997</v>
      </c>
      <c r="CG7" s="57">
        <v>18.87</v>
      </c>
      <c r="CH7" s="57">
        <v>35.659999999999997</v>
      </c>
      <c r="CI7" s="57">
        <v>40.06</v>
      </c>
      <c r="CJ7" s="57">
        <v>41.42</v>
      </c>
      <c r="CK7" s="57">
        <v>42.26</v>
      </c>
      <c r="CL7" s="57">
        <v>44.35</v>
      </c>
      <c r="CM7" s="57">
        <v>43.12</v>
      </c>
      <c r="CN7" s="57">
        <v>43.85</v>
      </c>
      <c r="CO7" s="57">
        <v>44.05</v>
      </c>
      <c r="CP7" s="57">
        <v>45.51</v>
      </c>
      <c r="CQ7" s="57">
        <v>44.67</v>
      </c>
      <c r="CR7" s="57">
        <v>53.39</v>
      </c>
      <c r="CS7" s="57">
        <v>79.069999999999993</v>
      </c>
      <c r="CT7" s="57">
        <v>79.2</v>
      </c>
      <c r="CU7" s="57">
        <v>74.39</v>
      </c>
      <c r="CV7" s="57">
        <v>77.66</v>
      </c>
      <c r="CW7" s="57">
        <v>77.63</v>
      </c>
      <c r="CX7" s="57">
        <v>61.62</v>
      </c>
      <c r="CY7" s="57">
        <v>61.64</v>
      </c>
      <c r="CZ7" s="57">
        <v>61.85</v>
      </c>
      <c r="DA7" s="57">
        <v>64.14</v>
      </c>
      <c r="DB7" s="57">
        <v>63.89</v>
      </c>
      <c r="DC7" s="57">
        <v>76.89</v>
      </c>
      <c r="DD7" s="57">
        <v>56.73</v>
      </c>
      <c r="DE7" s="57">
        <v>54.96</v>
      </c>
      <c r="DF7" s="57">
        <v>50.49</v>
      </c>
      <c r="DG7" s="57">
        <v>51.73</v>
      </c>
      <c r="DH7" s="57">
        <v>53.07</v>
      </c>
      <c r="DI7" s="57">
        <v>51.15</v>
      </c>
      <c r="DJ7" s="57">
        <v>52.15</v>
      </c>
      <c r="DK7" s="57">
        <v>52.21</v>
      </c>
      <c r="DL7" s="57">
        <v>54.51</v>
      </c>
      <c r="DM7" s="57">
        <v>55.38</v>
      </c>
      <c r="DN7" s="57">
        <v>59.52</v>
      </c>
      <c r="DO7" s="57">
        <v>0</v>
      </c>
      <c r="DP7" s="57">
        <v>0</v>
      </c>
      <c r="DQ7" s="57">
        <v>0</v>
      </c>
      <c r="DR7" s="57">
        <v>0</v>
      </c>
      <c r="DS7" s="57">
        <v>25.69</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2">
      <c r="T11" s="64" t="s">
        <v>23</v>
      </c>
      <c r="U11" s="65">
        <f>IF(T6="-",NA(),T6)</f>
        <v>100.27</v>
      </c>
      <c r="V11" s="65">
        <f>IF(U6="-",NA(),U6)</f>
        <v>101.84</v>
      </c>
      <c r="W11" s="65">
        <f>IF(V6="-",NA(),V6)</f>
        <v>103.07</v>
      </c>
      <c r="X11" s="65">
        <f>IF(W6="-",NA(),W6)</f>
        <v>108.75</v>
      </c>
      <c r="Y11" s="65">
        <f>IF(X6="-",NA(),X6)</f>
        <v>113.32</v>
      </c>
      <c r="AE11" s="64" t="s">
        <v>23</v>
      </c>
      <c r="AF11" s="65">
        <f>IF(AE6="-",NA(),AE6)</f>
        <v>0</v>
      </c>
      <c r="AG11" s="65">
        <f>IF(AF6="-",NA(),AF6)</f>
        <v>0</v>
      </c>
      <c r="AH11" s="65">
        <f>IF(AG6="-",NA(),AG6)</f>
        <v>0</v>
      </c>
      <c r="AI11" s="65">
        <f>IF(AH6="-",NA(),AH6)</f>
        <v>0</v>
      </c>
      <c r="AJ11" s="65">
        <f>IF(AI6="-",NA(),AI6)</f>
        <v>0</v>
      </c>
      <c r="AP11" s="64" t="s">
        <v>23</v>
      </c>
      <c r="AQ11" s="65">
        <f>IF(AP6="-",NA(),AP6)</f>
        <v>634.07000000000005</v>
      </c>
      <c r="AR11" s="65">
        <f>IF(AQ6="-",NA(),AQ6)</f>
        <v>1315.38</v>
      </c>
      <c r="AS11" s="65">
        <f>IF(AR6="-",NA(),AR6)</f>
        <v>659.62</v>
      </c>
      <c r="AT11" s="65">
        <f>IF(AS6="-",NA(),AS6)</f>
        <v>678.37</v>
      </c>
      <c r="AU11" s="65">
        <f>IF(AT6="-",NA(),AT6)</f>
        <v>1278.23</v>
      </c>
      <c r="BA11" s="64" t="s">
        <v>23</v>
      </c>
      <c r="BB11" s="65">
        <f>IF(BA6="-",NA(),BA6)</f>
        <v>7.97</v>
      </c>
      <c r="BC11" s="65">
        <f>IF(BB6="-",NA(),BB6)</f>
        <v>67.319999999999993</v>
      </c>
      <c r="BD11" s="65">
        <f>IF(BC6="-",NA(),BC6)</f>
        <v>84.27</v>
      </c>
      <c r="BE11" s="65">
        <f>IF(BD6="-",NA(),BD6)</f>
        <v>95.82</v>
      </c>
      <c r="BF11" s="65">
        <f>IF(BE6="-",NA(),BE6)</f>
        <v>97.71</v>
      </c>
      <c r="BL11" s="64" t="s">
        <v>23</v>
      </c>
      <c r="BM11" s="65">
        <f>IF(BL6="-",NA(),BL6)</f>
        <v>100.15</v>
      </c>
      <c r="BN11" s="65">
        <f>IF(BM6="-",NA(),BM6)</f>
        <v>102.1</v>
      </c>
      <c r="BO11" s="65">
        <f>IF(BN6="-",NA(),BN6)</f>
        <v>103.69</v>
      </c>
      <c r="BP11" s="65">
        <f>IF(BO6="-",NA(),BO6)</f>
        <v>110.81</v>
      </c>
      <c r="BQ11" s="65">
        <f>IF(BP6="-",NA(),BP6)</f>
        <v>116.7</v>
      </c>
      <c r="BW11" s="64" t="s">
        <v>23</v>
      </c>
      <c r="BX11" s="65">
        <f>IF(BW6="-",NA(),BW6)</f>
        <v>19.98</v>
      </c>
      <c r="BY11" s="65">
        <f>IF(BX6="-",NA(),BX6)</f>
        <v>19.62</v>
      </c>
      <c r="BZ11" s="65">
        <f>IF(BY6="-",NA(),BY6)</f>
        <v>23.15</v>
      </c>
      <c r="CA11" s="65">
        <f>IF(BZ6="-",NA(),BZ6)</f>
        <v>21.73</v>
      </c>
      <c r="CB11" s="65">
        <f>IF(CA6="-",NA(),CA6)</f>
        <v>20.58</v>
      </c>
      <c r="CH11" s="64" t="s">
        <v>23</v>
      </c>
      <c r="CI11" s="65">
        <f>IF(CH6="-",NA(),CH6)</f>
        <v>35.659999999999997</v>
      </c>
      <c r="CJ11" s="65">
        <f>IF(CI6="-",NA(),CI6)</f>
        <v>40.06</v>
      </c>
      <c r="CK11" s="65">
        <f>IF(CJ6="-",NA(),CJ6)</f>
        <v>41.42</v>
      </c>
      <c r="CL11" s="65">
        <f>IF(CK6="-",NA(),CK6)</f>
        <v>42.26</v>
      </c>
      <c r="CM11" s="65">
        <f>IF(CL6="-",NA(),CL6)</f>
        <v>44.35</v>
      </c>
      <c r="CS11" s="64" t="s">
        <v>23</v>
      </c>
      <c r="CT11" s="65">
        <f>IF(CS6="-",NA(),CS6)</f>
        <v>79.069999999999993</v>
      </c>
      <c r="CU11" s="65">
        <f>IF(CT6="-",NA(),CT6)</f>
        <v>79.2</v>
      </c>
      <c r="CV11" s="65">
        <f>IF(CU6="-",NA(),CU6)</f>
        <v>74.39</v>
      </c>
      <c r="CW11" s="65">
        <f>IF(CV6="-",NA(),CV6)</f>
        <v>77.66</v>
      </c>
      <c r="CX11" s="65">
        <f>IF(CW6="-",NA(),CW6)</f>
        <v>77.63</v>
      </c>
      <c r="DD11" s="64" t="s">
        <v>23</v>
      </c>
      <c r="DE11" s="65">
        <f>IF(DD6="-",NA(),DD6)</f>
        <v>56.73</v>
      </c>
      <c r="DF11" s="65">
        <f>IF(DE6="-",NA(),DE6)</f>
        <v>54.96</v>
      </c>
      <c r="DG11" s="65">
        <f>IF(DF6="-",NA(),DF6)</f>
        <v>50.49</v>
      </c>
      <c r="DH11" s="65">
        <f>IF(DG6="-",NA(),DG6)</f>
        <v>51.73</v>
      </c>
      <c r="DI11" s="65">
        <f>IF(DH6="-",NA(),DH6)</f>
        <v>53.07</v>
      </c>
      <c r="DO11" s="64" t="s">
        <v>23</v>
      </c>
      <c r="DP11" s="65">
        <f>IF(DO6="-",NA(),DO6)</f>
        <v>0</v>
      </c>
      <c r="DQ11" s="65">
        <f>IF(DP6="-",NA(),DP6)</f>
        <v>0</v>
      </c>
      <c r="DR11" s="65">
        <f>IF(DQ6="-",NA(),DQ6)</f>
        <v>0</v>
      </c>
      <c r="DS11" s="65">
        <f>IF(DR6="-",NA(),DR6)</f>
        <v>0</v>
      </c>
      <c r="DT11" s="65">
        <f>IF(DS6="-",NA(),DS6)</f>
        <v>25.69</v>
      </c>
      <c r="DZ11" s="64" t="s">
        <v>23</v>
      </c>
      <c r="EA11" s="65">
        <f>IF(DZ6="-",NA(),DZ6)</f>
        <v>0</v>
      </c>
      <c r="EB11" s="65">
        <f>IF(EA6="-",NA(),EA6)</f>
        <v>0</v>
      </c>
      <c r="EC11" s="65">
        <f>IF(EB6="-",NA(),EB6)</f>
        <v>0</v>
      </c>
      <c r="ED11" s="65">
        <f>IF(EC6="-",NA(),EC6)</f>
        <v>0</v>
      </c>
      <c r="EE11" s="65">
        <f>IF(ED6="-",NA(),ED6)</f>
        <v>0</v>
      </c>
    </row>
    <row r="12" spans="1:140" x14ac:dyDescent="0.2">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