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109660-420経営戦略班\◇R3経営管理担当\501 照会\経営管理担当\□116 【照会：R4.1.26(水)〆】公営企業に係る経営比較分析表（令和２年度決算）の分析等について\04 回答（財政課宛）\"/>
    </mc:Choice>
  </mc:AlternateContent>
  <xr:revisionPtr revIDLastSave="0" documentId="13_ncr:1_{3D699CD2-2475-4042-BDC1-0825BBDE9398}" xr6:coauthVersionLast="36" xr6:coauthVersionMax="36" xr10:uidLastSave="{00000000-0000-0000-0000-000000000000}"/>
  <workbookProtection workbookAlgorithmName="SHA-512" workbookHashValue="dS+ciw4FTZo2KzGMrnH52ZZIbCHol1IJEoL1sBB7mk0vnGX9HQAOr/Jrf0BicZOm7yUnnI2CogdFtD2KznRy/Q==" workbookSaltValue="QlAfYZv39VK/ElNQtmwmbA==" workbookSpinCount="100000" lockStructure="1"/>
  <bookViews>
    <workbookView xWindow="0" yWindow="0" windowWidth="4500" windowHeight="1369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GK81" i="4"/>
  <c r="EC81" i="4"/>
  <c r="DB81" i="4"/>
  <c r="CA81" i="4"/>
  <c r="AZ81" i="4"/>
  <c r="Y81" i="4"/>
  <c r="RA80" i="4"/>
  <c r="OY80" i="4"/>
  <c r="NX80" i="4"/>
  <c r="MW80" i="4"/>
  <c r="KO80" i="4"/>
  <c r="JN80" i="4"/>
  <c r="IM80" i="4"/>
  <c r="HL80" i="4"/>
  <c r="GK80" i="4"/>
  <c r="EC80" i="4"/>
  <c r="DB80" i="4"/>
  <c r="CA80" i="4"/>
  <c r="Y80" i="4"/>
  <c r="RA79" i="4"/>
  <c r="PZ79" i="4"/>
  <c r="OY79" i="4"/>
  <c r="MW79" i="4"/>
  <c r="KO79" i="4"/>
  <c r="JN79" i="4"/>
  <c r="IM79" i="4"/>
  <c r="HL79" i="4"/>
  <c r="GK79" i="4"/>
  <c r="EC79" i="4"/>
  <c r="DB79" i="4"/>
  <c r="CA79" i="4"/>
  <c r="Y79" i="4"/>
  <c r="RH56" i="4"/>
  <c r="QN56" i="4"/>
  <c r="PT56" i="4"/>
  <c r="OZ56" i="4"/>
  <c r="OF56" i="4"/>
  <c r="MN56" i="4"/>
  <c r="LT56" i="4"/>
  <c r="KF56" i="4"/>
  <c r="JL56" i="4"/>
  <c r="HT56" i="4"/>
  <c r="GZ56" i="4"/>
  <c r="GF56" i="4"/>
  <c r="FL56" i="4"/>
  <c r="ER56" i="4"/>
  <c r="CF56" i="4"/>
  <c r="BL56" i="4"/>
  <c r="AR56" i="4"/>
  <c r="QN55" i="4"/>
  <c r="PT55" i="4"/>
  <c r="OZ55" i="4"/>
  <c r="MN55" i="4"/>
  <c r="KZ55" i="4"/>
  <c r="KF55" i="4"/>
  <c r="JL55" i="4"/>
  <c r="HT55" i="4"/>
  <c r="GZ55" i="4"/>
  <c r="ER55" i="4"/>
  <c r="CZ55" i="4"/>
  <c r="CF55" i="4"/>
  <c r="X55" i="4"/>
  <c r="RH54" i="4"/>
  <c r="QN54" i="4"/>
  <c r="PT54" i="4"/>
  <c r="OZ54" i="4"/>
  <c r="OF54" i="4"/>
  <c r="MN54" i="4"/>
  <c r="LT54" i="4"/>
  <c r="KZ54" i="4"/>
  <c r="JL54" i="4"/>
  <c r="HT54" i="4"/>
  <c r="GZ54" i="4"/>
  <c r="GF54" i="4"/>
  <c r="ER54" i="4"/>
  <c r="CZ54" i="4"/>
  <c r="CF54" i="4"/>
  <c r="BL54" i="4"/>
  <c r="X54" i="4"/>
  <c r="RH33" i="4"/>
  <c r="PT33" i="4"/>
  <c r="OZ33" i="4"/>
  <c r="OF33" i="4"/>
  <c r="MN33" i="4"/>
  <c r="LT33" i="4"/>
  <c r="KZ33" i="4"/>
  <c r="KF33" i="4"/>
  <c r="JL33" i="4"/>
  <c r="GZ33" i="4"/>
  <c r="GF33" i="4"/>
  <c r="CF33" i="4"/>
  <c r="BL33" i="4"/>
  <c r="AR33" i="4"/>
  <c r="PT32" i="4"/>
  <c r="OZ32" i="4"/>
  <c r="MN32" i="4"/>
  <c r="KZ32" i="4"/>
  <c r="KF32" i="4"/>
  <c r="JL32" i="4"/>
  <c r="HT32" i="4"/>
  <c r="GZ32" i="4"/>
  <c r="ER32" i="4"/>
  <c r="CZ32" i="4"/>
  <c r="CF32" i="4"/>
  <c r="X32" i="4"/>
  <c r="RH31" i="4"/>
  <c r="QN31" i="4"/>
  <c r="PT31" i="4"/>
  <c r="OF31" i="4"/>
  <c r="MN31" i="4"/>
  <c r="LT31" i="4"/>
  <c r="KZ31" i="4"/>
  <c r="JL31" i="4"/>
  <c r="HT31" i="4"/>
  <c r="GZ31" i="4"/>
  <c r="GF31" i="4"/>
  <c r="FL31" i="4"/>
  <c r="ER31" i="4"/>
  <c r="CZ31" i="4"/>
  <c r="CF31" i="4"/>
  <c r="BL31" i="4"/>
  <c r="X31" i="4"/>
  <c r="LZ10" i="4"/>
  <c r="IT10" i="4"/>
  <c r="FN10" i="4"/>
  <c r="CH10" i="4"/>
  <c r="B10" i="4"/>
  <c r="PF8" i="4"/>
  <c r="LZ8" i="4"/>
  <c r="IT8" i="4"/>
  <c r="FN8" i="4"/>
  <c r="CH8" i="4"/>
  <c r="B8" i="4"/>
  <c r="B5" i="4"/>
  <c r="KF31" i="4" l="1"/>
  <c r="LT32" i="4"/>
  <c r="AR54" i="4"/>
  <c r="AR55" i="4"/>
  <c r="GF55" i="4"/>
  <c r="OF55" i="4"/>
  <c r="RH55" i="4"/>
  <c r="NX79" i="4"/>
  <c r="OZ31" i="4"/>
  <c r="RH32" i="4"/>
  <c r="QN33" i="4"/>
  <c r="FL54" i="4"/>
  <c r="X56" i="4"/>
  <c r="CZ56" i="4"/>
  <c r="KZ56" i="4"/>
  <c r="AZ80" i="4"/>
  <c r="PZ80" i="4"/>
  <c r="HL81" i="4"/>
  <c r="AR31" i="4"/>
  <c r="AR32" i="4"/>
  <c r="GF32" i="4"/>
  <c r="OF32" i="4"/>
  <c r="X33" i="4"/>
  <c r="CZ33" i="4"/>
  <c r="KF54" i="4"/>
  <c r="LT55" i="4"/>
  <c r="AZ79" i="4"/>
  <c r="HT33" i="4"/>
  <c r="V10" i="5"/>
  <c r="AF10" i="5"/>
  <c r="AJ10" i="5"/>
  <c r="AT10" i="5"/>
  <c r="BD10" i="5"/>
  <c r="BN10" i="5"/>
  <c r="BX10" i="5"/>
  <c r="CB10" i="5"/>
  <c r="CL10" i="5"/>
  <c r="CV10" i="5"/>
  <c r="DF10" i="5"/>
  <c r="DP10" i="5"/>
  <c r="DT10" i="5"/>
  <c r="ED10" i="5"/>
  <c r="W11" i="5"/>
  <c r="AG11" i="5"/>
  <c r="BE11" i="5"/>
  <c r="BO11" i="5"/>
  <c r="BY11" i="5"/>
  <c r="ER33" i="4"/>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<sst xmlns="http://schemas.openxmlformats.org/spreadsheetml/2006/main" count="262" uniqueCount="106">
  <si>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</si>
  <si>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</si>
  <si>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</si>
  <si>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</si>
  <si>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</si>
  <si>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</si>
  <si>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</si>
  <si>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</si>
  <si>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</si>
  <si>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</si>
  <si>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</si>
  <si>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</si>
  <si>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</si>
  <si>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</si>
  <si>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</si>
  <si>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</si>
  <si>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</si>
  <si>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</si>
  <si>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</si>
  <si>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</si>
  <si>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</si>
  <si>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</si>
  <si>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</si>
  <si>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</si>
  <si>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</si>
  <si>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</si>
  <si>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</si>
  <si>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</si>
  <si>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</si>
  <si>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</si>
  <si>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</si>
  <si>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</si>
  <si>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</si>
  <si>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</si>
  <si>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</si>
  <si>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</si>
  <si>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</si>
  <si>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</si>
  <si>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</si>
  <si>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</si>
  <si>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</si>
  <si>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</si>
  <si>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</si>
  <si>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</si>
  <si>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</si>
  <si>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</si>
  <si>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</si>
  <si>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</si>
  <si>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</si>
  <si>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</si>
  <si>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</si>
  <si>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</si>
  <si>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</si>
  <si>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</si>
  <si>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</si>
  <si>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</si>
  <si>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</si>
  <si>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</si>
  <si>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</si>
  <si>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</si>
  <si>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</si>
  <si>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</si>
  <si>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</si>
  <si>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</si>
  <si>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</si>
  <si>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</si>
  <si>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</si>
  <si>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</si>
  <si>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</si>
  <si>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</si>
  <si>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</si>
  <si>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</si>
  <si>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</si>
  <si>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</si>
  <si>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</si>
  <si>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</si>
  <si>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</si>
  <si>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</si>
  <si>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</si>
  <si>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</si>
  <si>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</si>
  <si>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</si>
  <si>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</si>
  <si>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</si>
  <si>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</si>
  <si>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</si>
  <si>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</si>
  <si>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280003</t>
  </si>
  <si>
    <t>46</t>
  </si>
  <si>
    <t>02</t>
  </si>
  <si>
    <t>0</t>
  </si>
  <si>
    <t>000</t>
  </si>
  <si>
    <t>兵庫県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</si>
  <si>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</si>
  <si>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</si>
  <si>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</si>
  <si>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</si>
  <si>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</si>
  <si>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</si>
  <si>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</si>
  <si>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</si>
  <si>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</si>
  <si>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</si>
  <si>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・今後とも、経営の合理化や効率化に努めるとともに、「アセットマネジメント推進計画」による施設の長寿命化等を図り、経営の健全性を確保していく。
・今後は契約水量の大幅な増加は見込み難い状況にあり、一方で経営健全化のために借り入れた資金の償還額が増加するなど、厳しい経営状況が見込まれる。このため、新規受水企業の開拓等料金収入の確保や費用抑制など、引き続きより一層の経営改善に取り組んでいく必要がある。</t>
    <phoneticPr fontId="5"/>
  </si>
  <si>
    <t>・加古川（２期）事業については他団体と比べて比較的遅く給水を開始した（平成11年度以降）ため、①有形固定資産減価償却率が全国に比べて低くなっている。
・給水開始当初に整備した管路の多くが法定耐用年数を迎えており、②管路経年化率が全国平均を上回っている。
・③管路更新率は、道路改良工事にあわせた更新を平成29年度から開始し、令和元年度に一部供用、令和3年度には完了見込みである。今後も、施設更新時期の分散化を盛り込んだ「アセットマネジメント推進計画（平成30年度改定）」に基づく資産管理により、施設点検の強化を図るとともに施設ごとに使用目標年数を定め、長寿命化や投資コストの平準化を図りつつ、計画的な施設更新を進めていく必要がある。</t>
    <rPh sb="136" eb="138">
      <t>ドウロ</t>
    </rPh>
    <rPh sb="138" eb="140">
      <t>カイリョウ</t>
    </rPh>
    <rPh sb="140" eb="142">
      <t>コウジ</t>
    </rPh>
    <rPh sb="147" eb="149">
      <t>コウシン</t>
    </rPh>
    <rPh sb="150" eb="152">
      <t>ヘイセイ</t>
    </rPh>
    <rPh sb="154" eb="156">
      <t>ネンド</t>
    </rPh>
    <rPh sb="158" eb="160">
      <t>カイシ</t>
    </rPh>
    <rPh sb="162" eb="164">
      <t>レイワ</t>
    </rPh>
    <rPh sb="164" eb="167">
      <t>ガンネンド</t>
    </rPh>
    <rPh sb="168" eb="170">
      <t>イチブ</t>
    </rPh>
    <rPh sb="170" eb="172">
      <t>キョウヨウ</t>
    </rPh>
    <rPh sb="173" eb="175">
      <t>レイワ</t>
    </rPh>
    <rPh sb="176" eb="178">
      <t>ネンド</t>
    </rPh>
    <rPh sb="180" eb="182">
      <t>カンリョウ</t>
    </rPh>
    <rPh sb="182" eb="184">
      <t>ミコ</t>
    </rPh>
    <phoneticPr fontId="5"/>
  </si>
  <si>
    <t>1　収益の確保
・平成５年度以降令和２年度まで28年連続で黒字となった。①経常収支比率は130%前後で推移し、全国平均も上回っている。また、②累積欠損もないなど、安定した健全経営を確保している。⑥給水原価は、効率的な経営の下、10円前後で推移し、全国平均を大きく下回っている。
・⑧契約率は、毎年の継続的な企業訪問等の実施により増加に努め、全国平均を上回っている。
・また、水需要を踏まえた施設整備や更新を行っているため、⑦施設利用率は60%以上で推移し、全国平均を上回っており、⑤料金回収率も100%以上を維持するなど、着実な収入へと結びつけている。
２　費用の抑制
・③流動比率は、800%以上を確保しており、十分な短期支払能力を維持している。また、新規起債発行抑制や計画的な企業債償還を行った結果、長期の債務残高の程度を示す④企業債残高対給水収益比率も年々減少しており、安定的な経営状況である。</t>
    <rPh sb="164" eb="166">
      <t>ゾウカ</t>
    </rPh>
    <rPh sb="167" eb="168">
      <t>ツト</t>
    </rPh>
    <rPh sb="170" eb="172">
      <t>ゼンコク</t>
    </rPh>
    <rPh sb="172" eb="174">
      <t>ヘイキン</t>
    </rPh>
    <rPh sb="175" eb="17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</si>
</sst>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52.1</c:v>
                </c:pt>
                <c:pt idx="1">
                  <c:v>53.78</c:v>
                </c:pt>
                <c:pt idx="2">
                  <c:v>55.79</c:v>
                </c:pt>
                <c:pt idx="3">
                  <c:v>57.57</c:v>
                </c:pt>
                <c:pt idx="4">
                  <c:v>59.13</c:v>
                </c:pt>
              </c:numCache>
            </c:numRef>
          </c:val>
          <c:extLst>
            <c:ext xmlns:c16="http://schemas.microsoft.com/office/drawing/2014/chart" uri="{C3380CC4-5D6E-409C-BE32-E72D297353CC}">
              <c16:uniqueId val="{00000000-65C2-492A-9F7F-96EB970420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65C2-492A-9F7F-96EB970420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AC-415F-A9F2-B82873D28E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20AC-415F-A9F2-B82873D28E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128.34</c:v>
                </c:pt>
                <c:pt idx="1">
                  <c:v>137.19999999999999</c:v>
                </c:pt>
                <c:pt idx="2">
                  <c:v>134.82</c:v>
                </c:pt>
                <c:pt idx="3">
                  <c:v>136.97</c:v>
                </c:pt>
                <c:pt idx="4">
                  <c:v>146.75</c:v>
                </c:pt>
              </c:numCache>
            </c:numRef>
          </c:val>
          <c:extLst>
            <c:ext xmlns:c16="http://schemas.microsoft.com/office/drawing/2014/chart" uri="{C3380CC4-5D6E-409C-BE32-E72D297353CC}">
              <c16:uniqueId val="{00000000-B58D-4B6B-AE37-6CCC12A571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B58D-4B6B-AE37-6CCC12A571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63.51</c:v>
                </c:pt>
                <c:pt idx="1">
                  <c:v>65.78</c:v>
                </c:pt>
                <c:pt idx="2">
                  <c:v>65.75</c:v>
                </c:pt>
                <c:pt idx="3">
                  <c:v>67.5</c:v>
                </c:pt>
                <c:pt idx="4">
                  <c:v>67.760000000000005</c:v>
                </c:pt>
              </c:numCache>
            </c:numRef>
          </c:val>
          <c:extLst>
            <c:ext xmlns:c16="http://schemas.microsoft.com/office/drawing/2014/chart" uri="{C3380CC4-5D6E-409C-BE32-E72D297353CC}">
              <c16:uniqueId val="{00000000-57CE-4B63-8ACA-42BF2936F5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57CE-4B63-8ACA-42BF2936F5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0.05</c:v>
                </c:pt>
                <c:pt idx="1">
                  <c:v>0.03</c:v>
                </c:pt>
                <c:pt idx="2">
                  <c:v>0.02</c:v>
                </c:pt>
                <c:pt idx="3">
                  <c:v>0.51</c:v>
                </c:pt>
                <c:pt idx="4">
                  <c:v>0</c:v>
                </c:pt>
              </c:numCache>
            </c:numRef>
          </c:val>
          <c:extLst>
            <c:ext xmlns:c16="http://schemas.microsoft.com/office/drawing/2014/chart" uri="{C3380CC4-5D6E-409C-BE32-E72D297353CC}">
              <c16:uniqueId val="{00000000-320A-4CFD-A443-00D86A02C1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320A-4CFD-A443-00D86A02C1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849.27</c:v>
                </c:pt>
                <c:pt idx="1">
                  <c:v>852.83</c:v>
                </c:pt>
                <c:pt idx="2">
                  <c:v>640.78</c:v>
                </c:pt>
                <c:pt idx="3">
                  <c:v>653.59</c:v>
                </c:pt>
                <c:pt idx="4">
                  <c:v>843.73</c:v>
                </c:pt>
              </c:numCache>
            </c:numRef>
          </c:val>
          <c:extLst>
            <c:ext xmlns:c16="http://schemas.microsoft.com/office/drawing/2014/chart" uri="{C3380CC4-5D6E-409C-BE32-E72D297353CC}">
              <c16:uniqueId val="{00000000-9A79-4378-A3A8-386671F0ED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9A79-4378-A3A8-386671F0ED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283.08999999999997</c:v>
                </c:pt>
                <c:pt idx="1">
                  <c:v>273.60000000000002</c:v>
                </c:pt>
                <c:pt idx="2">
                  <c:v>261.66000000000003</c:v>
                </c:pt>
                <c:pt idx="3">
                  <c:v>233.02</c:v>
                </c:pt>
                <c:pt idx="4">
                  <c:v>206.8</c:v>
                </c:pt>
              </c:numCache>
            </c:numRef>
          </c:val>
          <c:extLst>
            <c:ext xmlns:c16="http://schemas.microsoft.com/office/drawing/2014/chart" uri="{C3380CC4-5D6E-409C-BE32-E72D297353CC}">
              <c16:uniqueId val="{00000000-C2D2-4C47-9A7F-5ADFA1B01D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C2D2-4C47-9A7F-5ADFA1B01D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131.47</c:v>
                </c:pt>
                <c:pt idx="1">
                  <c:v>141.06</c:v>
                </c:pt>
                <c:pt idx="2">
                  <c:v>134.72</c:v>
                </c:pt>
                <c:pt idx="3">
                  <c:v>140.07</c:v>
                </c:pt>
                <c:pt idx="4">
                  <c:v>141.30000000000001</c:v>
                </c:pt>
              </c:numCache>
            </c:numRef>
          </c:val>
          <c:extLst>
            <c:ext xmlns:c16="http://schemas.microsoft.com/office/drawing/2014/chart" uri="{C3380CC4-5D6E-409C-BE32-E72D297353CC}">
              <c16:uniqueId val="{00000000-A2D8-4F5B-BBB9-72AE5C6072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A2D8-4F5B-BBB9-72AE5C6072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10.3</c:v>
                </c:pt>
                <c:pt idx="1">
                  <c:v>9.61</c:v>
                </c:pt>
                <c:pt idx="2">
                  <c:v>10.09</c:v>
                </c:pt>
                <c:pt idx="3">
                  <c:v>9.52</c:v>
                </c:pt>
                <c:pt idx="4">
                  <c:v>9.61</c:v>
                </c:pt>
              </c:numCache>
            </c:numRef>
          </c:val>
          <c:extLst>
            <c:ext xmlns:c16="http://schemas.microsoft.com/office/drawing/2014/chart" uri="{C3380CC4-5D6E-409C-BE32-E72D297353CC}">
              <c16:uniqueId val="{00000000-8A17-4DA6-96C7-6297C8C13D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8A17-4DA6-96C7-6297C8C13D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65.05</c:v>
                </c:pt>
                <c:pt idx="1">
                  <c:v>64.760000000000005</c:v>
                </c:pt>
                <c:pt idx="2">
                  <c:v>65.319999999999993</c:v>
                </c:pt>
                <c:pt idx="3">
                  <c:v>63.54</c:v>
                </c:pt>
                <c:pt idx="4">
                  <c:v>61.29</c:v>
                </c:pt>
              </c:numCache>
            </c:numRef>
          </c:val>
          <c:extLst>
            <c:ext xmlns:c16="http://schemas.microsoft.com/office/drawing/2014/chart" uri="{C3380CC4-5D6E-409C-BE32-E72D297353CC}">
              <c16:uniqueId val="{00000000-F06B-4031-A102-B37DF0CF9D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F06B-4031-A102-B37DF0CF9D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91.26</c:v>
                </c:pt>
                <c:pt idx="1">
                  <c:v>91.09</c:v>
                </c:pt>
                <c:pt idx="2">
                  <c:v>91.52</c:v>
                </c:pt>
                <c:pt idx="3">
                  <c:v>91.52</c:v>
                </c:pt>
                <c:pt idx="4">
                  <c:v>90.83</c:v>
                </c:pt>
              </c:numCache>
            </c:numRef>
          </c:val>
          <c:extLst>
            <c:ext xmlns:c16="http://schemas.microsoft.com/office/drawing/2014/chart" uri="{C3380CC4-5D6E-409C-BE32-E72D297353CC}">
              <c16:uniqueId val="{00000000-5C91-4851-95A1-F2D71FE830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5C91-4851-95A1-F2D71FE830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A1" zoomScale="70" zoomScaleNormal="7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兵庫県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709930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4</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435121</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72.5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100</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644853</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105</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128.34</v>
      </c>
      <c r="Y32" s="107"/>
      <c r="Z32" s="107"/>
      <c r="AA32" s="107"/>
      <c r="AB32" s="107"/>
      <c r="AC32" s="107"/>
      <c r="AD32" s="107"/>
      <c r="AE32" s="107"/>
      <c r="AF32" s="107"/>
      <c r="AG32" s="107"/>
      <c r="AH32" s="107"/>
      <c r="AI32" s="107"/>
      <c r="AJ32" s="107"/>
      <c r="AK32" s="107"/>
      <c r="AL32" s="107"/>
      <c r="AM32" s="107"/>
      <c r="AN32" s="107"/>
      <c r="AO32" s="107"/>
      <c r="AP32" s="107"/>
      <c r="AQ32" s="108"/>
      <c r="AR32" s="106">
        <f>データ!U6</f>
        <v>137.19999999999999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134.82</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136.97</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146.75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849.27</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852.83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640.78</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653.59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843.73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283.08999999999997</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273.60000000000002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261.66000000000003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233.02</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206.8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131.47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141.06</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134.72</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140.07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141.30000000000001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10.3</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9.61</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10.09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9.52</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9.61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65.05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64.760000000000005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65.319999999999993</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63.54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61.29</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91.26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91.09</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91.52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91.52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90.83</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103</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52.1</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53.78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55.79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57.57</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59.13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63.51</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65.78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65.75</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67.5</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67.760000000000005</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0.05</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0.03</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0.02</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0.51</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57.93</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58.88</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59.48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60.09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60.35</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41.79</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43.44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48.09</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50.93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52.07</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0.32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0.21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0.5</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LXEi5QjkcDoKzZMdl3A6k7DBB/8+ba8geCQkrP9lP0e4G2UJW27GB3kYMSdaI0SNmlDizgtlF3xWW+zpWk5w==" saltValue="6P/dsidN3lFQQA3WwMJA7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128.34</v>
      </c>
      <c r="U6" s="52">
        <f>U7</f>
        <v>137.19999999999999</v>
      </c>
      <c r="V6" s="52">
        <f>V7</f>
        <v>134.82</v>
      </c>
      <c r="W6" s="52">
        <f>W7</f>
        <v>136.97</v>
      </c>
      <c r="X6" s="52">
        <f t="shared" si="3"/>
        <v>146.75</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849.27</v>
      </c>
      <c r="AQ6" s="52">
        <f>AQ7</f>
        <v>852.83</v>
      </c>
      <c r="AR6" s="52">
        <f>AR7</f>
        <v>640.78</v>
      </c>
      <c r="AS6" s="52">
        <f>AS7</f>
        <v>653.59</v>
      </c>
      <c r="AT6" s="52">
        <f t="shared" si="3"/>
        <v>843.73</v>
      </c>
      <c r="AU6" s="52">
        <f t="shared" si="3"/>
        <v>345.05</v>
      </c>
      <c r="AV6" s="52">
        <f t="shared" si="3"/>
        <v>379.14</v>
      </c>
      <c r="AW6" s="52">
        <f t="shared" si="3"/>
        <v>394.58</v>
      </c>
      <c r="AX6" s="52">
        <f t="shared" si="3"/>
        <v>368.36</v>
      </c>
      <c r="AY6" s="52">
        <f t="shared" si="3"/>
        <v>380.84</v>
      </c>
      <c r="AZ6" s="50" t="str">
        <f>IF(AZ7="-","【-】","【"&amp;SUBSTITUTE(TEXT(AZ7,"#,##0.00"),"-","△")&amp;"】")</f>
        <v>【436.32】</v>
      </c>
      <c r="BA6" s="52">
        <f t="shared" si="3"/>
        <v>283.08999999999997</v>
      </c>
      <c r="BB6" s="52">
        <f>BB7</f>
        <v>273.60000000000002</v>
      </c>
      <c r="BC6" s="52">
        <f>BC7</f>
        <v>261.66000000000003</v>
      </c>
      <c r="BD6" s="52">
        <f>BD7</f>
        <v>233.02</v>
      </c>
      <c r="BE6" s="52">
        <f t="shared" si="3"/>
        <v>206.8</v>
      </c>
      <c r="BF6" s="52">
        <f t="shared" si="3"/>
        <v>255.89</v>
      </c>
      <c r="BG6" s="52">
        <f t="shared" si="3"/>
        <v>242.57</v>
      </c>
      <c r="BH6" s="52">
        <f t="shared" si="3"/>
        <v>235.79</v>
      </c>
      <c r="BI6" s="52">
        <f t="shared" si="3"/>
        <v>227.51</v>
      </c>
      <c r="BJ6" s="52">
        <f t="shared" si="3"/>
        <v>225.72</v>
      </c>
      <c r="BK6" s="50" t="str">
        <f>IF(BK7="-","【-】","【"&amp;SUBSTITUTE(TEXT(BK7,"#,##0.00"),"-","△")&amp;"】")</f>
        <v>【238.21】</v>
      </c>
      <c r="BL6" s="52">
        <f t="shared" si="3"/>
        <v>131.47</v>
      </c>
      <c r="BM6" s="52">
        <f>BM7</f>
        <v>141.06</v>
      </c>
      <c r="BN6" s="52">
        <f>BN7</f>
        <v>134.72</v>
      </c>
      <c r="BO6" s="52">
        <f>BO7</f>
        <v>140.07</v>
      </c>
      <c r="BP6" s="52">
        <f t="shared" si="3"/>
        <v>141.30000000000001</v>
      </c>
      <c r="BQ6" s="52">
        <f t="shared" si="3"/>
        <v>118.99</v>
      </c>
      <c r="BR6" s="52">
        <f t="shared" si="3"/>
        <v>119.17</v>
      </c>
      <c r="BS6" s="52">
        <f t="shared" si="3"/>
        <v>117.72</v>
      </c>
      <c r="BT6" s="52">
        <f t="shared" si="3"/>
        <v>117.69</v>
      </c>
      <c r="BU6" s="52">
        <f t="shared" si="3"/>
        <v>116.75</v>
      </c>
      <c r="BV6" s="50" t="str">
        <f>IF(BV7="-","【-】","【"&amp;SUBSTITUTE(TEXT(BV7,"#,##0.00"),"-","△")&amp;"】")</f>
        <v>【113.30】</v>
      </c>
      <c r="BW6" s="52">
        <f t="shared" si="3"/>
        <v>10.3</v>
      </c>
      <c r="BX6" s="52">
        <f>BX7</f>
        <v>9.61</v>
      </c>
      <c r="BY6" s="52">
        <f>BY7</f>
        <v>10.09</v>
      </c>
      <c r="BZ6" s="52">
        <f>BZ7</f>
        <v>9.52</v>
      </c>
      <c r="CA6" s="52">
        <f t="shared" si="3"/>
        <v>9.61</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65.05</v>
      </c>
      <c r="CI6" s="52">
        <f>CI7</f>
        <v>64.760000000000005</v>
      </c>
      <c r="CJ6" s="52">
        <f>CJ7</f>
        <v>65.319999999999993</v>
      </c>
      <c r="CK6" s="52">
        <f>CK7</f>
        <v>63.54</v>
      </c>
      <c r="CL6" s="52">
        <f t="shared" si="5"/>
        <v>61.29</v>
      </c>
      <c r="CM6" s="52">
        <f t="shared" si="5"/>
        <v>57.55</v>
      </c>
      <c r="CN6" s="52">
        <f t="shared" si="5"/>
        <v>57.69</v>
      </c>
      <c r="CO6" s="52">
        <f t="shared" si="5"/>
        <v>58.56</v>
      </c>
      <c r="CP6" s="52">
        <f t="shared" si="5"/>
        <v>57.96</v>
      </c>
      <c r="CQ6" s="52">
        <f t="shared" si="5"/>
        <v>56</v>
      </c>
      <c r="CR6" s="50" t="str">
        <f>IF(CR7="-","【-】","【"&amp;SUBSTITUTE(TEXT(CR7,"#,##0.00"),"-","△")&amp;"】")</f>
        <v>【53.39】</v>
      </c>
      <c r="CS6" s="52">
        <f t="shared" ref="CS6:DB6" si="6">CS7</f>
        <v>91.26</v>
      </c>
      <c r="CT6" s="52">
        <f>CT7</f>
        <v>91.09</v>
      </c>
      <c r="CU6" s="52">
        <f>CU7</f>
        <v>91.52</v>
      </c>
      <c r="CV6" s="52">
        <f>CV7</f>
        <v>91.52</v>
      </c>
      <c r="CW6" s="52">
        <f t="shared" si="6"/>
        <v>90.83</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52.1</v>
      </c>
      <c r="DE6" s="52">
        <f>DE7</f>
        <v>53.78</v>
      </c>
      <c r="DF6" s="52">
        <f>DF7</f>
        <v>55.79</v>
      </c>
      <c r="DG6" s="52">
        <f>DG7</f>
        <v>57.57</v>
      </c>
      <c r="DH6" s="52">
        <f t="shared" si="7"/>
        <v>59.13</v>
      </c>
      <c r="DI6" s="52">
        <f t="shared" si="7"/>
        <v>57.93</v>
      </c>
      <c r="DJ6" s="52">
        <f t="shared" si="7"/>
        <v>58.88</v>
      </c>
      <c r="DK6" s="52">
        <f t="shared" si="7"/>
        <v>59.48</v>
      </c>
      <c r="DL6" s="52">
        <f t="shared" si="7"/>
        <v>60.09</v>
      </c>
      <c r="DM6" s="52">
        <f t="shared" si="7"/>
        <v>60.35</v>
      </c>
      <c r="DN6" s="50" t="str">
        <f>IF(DN7="-","【-】","【"&amp;SUBSTITUTE(TEXT(DN7,"#,##0.00"),"-","△")&amp;"】")</f>
        <v>【59.52】</v>
      </c>
      <c r="DO6" s="52">
        <f t="shared" ref="DO6:DX6" si="8">DO7</f>
        <v>63.51</v>
      </c>
      <c r="DP6" s="52">
        <f>DP7</f>
        <v>65.78</v>
      </c>
      <c r="DQ6" s="52">
        <f>DQ7</f>
        <v>65.75</v>
      </c>
      <c r="DR6" s="52">
        <f>DR7</f>
        <v>67.5</v>
      </c>
      <c r="DS6" s="52">
        <f t="shared" si="8"/>
        <v>67.760000000000005</v>
      </c>
      <c r="DT6" s="52">
        <f t="shared" si="8"/>
        <v>41.79</v>
      </c>
      <c r="DU6" s="52">
        <f t="shared" si="8"/>
        <v>43.44</v>
      </c>
      <c r="DV6" s="52">
        <f t="shared" si="8"/>
        <v>48.09</v>
      </c>
      <c r="DW6" s="52">
        <f t="shared" si="8"/>
        <v>50.93</v>
      </c>
      <c r="DX6" s="52">
        <f t="shared" si="8"/>
        <v>52.07</v>
      </c>
      <c r="DY6" s="50" t="str">
        <f>IF(DY7="-","【-】","【"&amp;SUBSTITUTE(TEXT(DY7,"#,##0.00"),"-","△")&amp;"】")</f>
        <v>【49.06】</v>
      </c>
      <c r="DZ6" s="52">
        <f t="shared" ref="DZ6:EI6" si="9">DZ7</f>
        <v>0.05</v>
      </c>
      <c r="EA6" s="52">
        <f>EA7</f>
        <v>0.03</v>
      </c>
      <c r="EB6" s="52">
        <f>EB7</f>
        <v>0.02</v>
      </c>
      <c r="EC6" s="52">
        <f>EC7</f>
        <v>0.51</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709930</v>
      </c>
      <c r="L7" s="54" t="s">
        <v>95</v>
      </c>
      <c r="M7" s="55">
        <v>4</v>
      </c>
      <c r="N7" s="55">
        <v>435121</v>
      </c>
      <c r="O7" s="56" t="s">
        <v>96</v>
      </c>
      <c r="P7" s="56">
        <v>72.5</v>
      </c>
      <c r="Q7" s="55">
        <v>100</v>
      </c>
      <c r="R7" s="55">
        <v>644853</v>
      </c>
      <c r="S7" s="54" t="s">
        <v>97</v>
      </c>
      <c r="T7" s="57">
        <v>128.34</v>
      </c>
      <c r="U7" s="57">
        <v>137.19999999999999</v>
      </c>
      <c r="V7" s="57">
        <v>134.82</v>
      </c>
      <c r="W7" s="57">
        <v>136.97</v>
      </c>
      <c r="X7" s="57">
        <v>146.75</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849.27</v>
      </c>
      <c r="AQ7" s="57">
        <v>852.83</v>
      </c>
      <c r="AR7" s="57">
        <v>640.78</v>
      </c>
      <c r="AS7" s="57">
        <v>653.59</v>
      </c>
      <c r="AT7" s="57">
        <v>843.73</v>
      </c>
      <c r="AU7" s="57">
        <v>345.05</v>
      </c>
      <c r="AV7" s="57">
        <v>379.14</v>
      </c>
      <c r="AW7" s="57">
        <v>394.58</v>
      </c>
      <c r="AX7" s="57">
        <v>368.36</v>
      </c>
      <c r="AY7" s="57">
        <v>380.84</v>
      </c>
      <c r="AZ7" s="57">
        <v>436.32</v>
      </c>
      <c r="BA7" s="57">
        <v>283.08999999999997</v>
      </c>
      <c r="BB7" s="57">
        <v>273.60000000000002</v>
      </c>
      <c r="BC7" s="57">
        <v>261.66000000000003</v>
      </c>
      <c r="BD7" s="57">
        <v>233.02</v>
      </c>
      <c r="BE7" s="57">
        <v>206.8</v>
      </c>
      <c r="BF7" s="57">
        <v>255.89</v>
      </c>
      <c r="BG7" s="57">
        <v>242.57</v>
      </c>
      <c r="BH7" s="57">
        <v>235.79</v>
      </c>
      <c r="BI7" s="57">
        <v>227.51</v>
      </c>
      <c r="BJ7" s="57">
        <v>225.72</v>
      </c>
      <c r="BK7" s="57">
        <v>238.21</v>
      </c>
      <c r="BL7" s="57">
        <v>131.47</v>
      </c>
      <c r="BM7" s="57">
        <v>141.06</v>
      </c>
      <c r="BN7" s="57">
        <v>134.72</v>
      </c>
      <c r="BO7" s="57">
        <v>140.07</v>
      </c>
      <c r="BP7" s="57">
        <v>141.30000000000001</v>
      </c>
      <c r="BQ7" s="57">
        <v>118.99</v>
      </c>
      <c r="BR7" s="57">
        <v>119.17</v>
      </c>
      <c r="BS7" s="57">
        <v>117.72</v>
      </c>
      <c r="BT7" s="57">
        <v>117.69</v>
      </c>
      <c r="BU7" s="57">
        <v>116.75</v>
      </c>
      <c r="BV7" s="57">
        <v>113.3</v>
      </c>
      <c r="BW7" s="57">
        <v>10.3</v>
      </c>
      <c r="BX7" s="57">
        <v>9.61</v>
      </c>
      <c r="BY7" s="57">
        <v>10.09</v>
      </c>
      <c r="BZ7" s="57">
        <v>9.52</v>
      </c>
      <c r="CA7" s="57">
        <v>9.61</v>
      </c>
      <c r="CB7" s="57">
        <v>16.850000000000001</v>
      </c>
      <c r="CC7" s="57">
        <v>16.8</v>
      </c>
      <c r="CD7" s="57">
        <v>17.03</v>
      </c>
      <c r="CE7" s="57">
        <v>17.07</v>
      </c>
      <c r="CF7" s="57">
        <v>17.22</v>
      </c>
      <c r="CG7" s="57">
        <v>18.87</v>
      </c>
      <c r="CH7" s="57">
        <v>65.05</v>
      </c>
      <c r="CI7" s="57">
        <v>64.760000000000005</v>
      </c>
      <c r="CJ7" s="57">
        <v>65.319999999999993</v>
      </c>
      <c r="CK7" s="57">
        <v>63.54</v>
      </c>
      <c r="CL7" s="57">
        <v>61.29</v>
      </c>
      <c r="CM7" s="57">
        <v>57.55</v>
      </c>
      <c r="CN7" s="57">
        <v>57.69</v>
      </c>
      <c r="CO7" s="57">
        <v>58.56</v>
      </c>
      <c r="CP7" s="57">
        <v>57.96</v>
      </c>
      <c r="CQ7" s="57">
        <v>56</v>
      </c>
      <c r="CR7" s="57">
        <v>53.39</v>
      </c>
      <c r="CS7" s="57">
        <v>91.26</v>
      </c>
      <c r="CT7" s="57">
        <v>91.09</v>
      </c>
      <c r="CU7" s="57">
        <v>91.52</v>
      </c>
      <c r="CV7" s="57">
        <v>91.52</v>
      </c>
      <c r="CW7" s="57">
        <v>90.83</v>
      </c>
      <c r="CX7" s="57">
        <v>79.42</v>
      </c>
      <c r="CY7" s="57">
        <v>79.2</v>
      </c>
      <c r="CZ7" s="57">
        <v>80.5</v>
      </c>
      <c r="DA7" s="57">
        <v>80.540000000000006</v>
      </c>
      <c r="DB7" s="57">
        <v>80.08</v>
      </c>
      <c r="DC7" s="57">
        <v>76.89</v>
      </c>
      <c r="DD7" s="57">
        <v>52.1</v>
      </c>
      <c r="DE7" s="57">
        <v>53.78</v>
      </c>
      <c r="DF7" s="57">
        <v>55.79</v>
      </c>
      <c r="DG7" s="57">
        <v>57.57</v>
      </c>
      <c r="DH7" s="57">
        <v>59.13</v>
      </c>
      <c r="DI7" s="57">
        <v>57.93</v>
      </c>
      <c r="DJ7" s="57">
        <v>58.88</v>
      </c>
      <c r="DK7" s="57">
        <v>59.48</v>
      </c>
      <c r="DL7" s="57">
        <v>60.09</v>
      </c>
      <c r="DM7" s="57">
        <v>60.35</v>
      </c>
      <c r="DN7" s="57">
        <v>59.52</v>
      </c>
      <c r="DO7" s="57">
        <v>63.51</v>
      </c>
      <c r="DP7" s="57">
        <v>65.78</v>
      </c>
      <c r="DQ7" s="57">
        <v>65.75</v>
      </c>
      <c r="DR7" s="57">
        <v>67.5</v>
      </c>
      <c r="DS7" s="57">
        <v>67.760000000000005</v>
      </c>
      <c r="DT7" s="57">
        <v>41.79</v>
      </c>
      <c r="DU7" s="57">
        <v>43.44</v>
      </c>
      <c r="DV7" s="57">
        <v>48.09</v>
      </c>
      <c r="DW7" s="57">
        <v>50.93</v>
      </c>
      <c r="DX7" s="57">
        <v>52.07</v>
      </c>
      <c r="DY7" s="57">
        <v>49.06</v>
      </c>
      <c r="DZ7" s="57">
        <v>0.05</v>
      </c>
      <c r="EA7" s="57">
        <v>0.03</v>
      </c>
      <c r="EB7" s="57">
        <v>0.02</v>
      </c>
      <c r="EC7" s="57">
        <v>0.51</v>
      </c>
      <c r="ED7" s="57">
        <v>0</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128.34</v>
      </c>
      <c r="V11" s="65">
        <f>IF(U6="-",NA(),U6)</f>
        <v>137.19999999999999</v>
      </c>
      <c r="W11" s="65">
        <f>IF(V6="-",NA(),V6)</f>
        <v>134.82</v>
      </c>
      <c r="X11" s="65">
        <f>IF(W6="-",NA(),W6)</f>
        <v>136.97</v>
      </c>
      <c r="Y11" s="65">
        <f>IF(X6="-",NA(),X6)</f>
        <v>146.75</v>
      </c>
      <c r="AE11" s="64" t="s">
        <v>23</v>
      </c>
      <c r="AF11" s="65">
        <f>IF(AE6="-",NA(),AE6)</f>
        <v>0</v>
      </c>
      <c r="AG11" s="65">
        <f>IF(AF6="-",NA(),AF6)</f>
        <v>0</v>
      </c>
      <c r="AH11" s="65">
        <f>IF(AG6="-",NA(),AG6)</f>
        <v>0</v>
      </c>
      <c r="AI11" s="65">
        <f>IF(AH6="-",NA(),AH6)</f>
        <v>0</v>
      </c>
      <c r="AJ11" s="65">
        <f>IF(AI6="-",NA(),AI6)</f>
        <v>0</v>
      </c>
      <c r="AP11" s="64" t="s">
        <v>23</v>
      </c>
      <c r="AQ11" s="65">
        <f>IF(AP6="-",NA(),AP6)</f>
        <v>849.27</v>
      </c>
      <c r="AR11" s="65">
        <f>IF(AQ6="-",NA(),AQ6)</f>
        <v>852.83</v>
      </c>
      <c r="AS11" s="65">
        <f>IF(AR6="-",NA(),AR6)</f>
        <v>640.78</v>
      </c>
      <c r="AT11" s="65">
        <f>IF(AS6="-",NA(),AS6)</f>
        <v>653.59</v>
      </c>
      <c r="AU11" s="65">
        <f>IF(AT6="-",NA(),AT6)</f>
        <v>843.73</v>
      </c>
      <c r="BA11" s="64" t="s">
        <v>23</v>
      </c>
      <c r="BB11" s="65">
        <f>IF(BA6="-",NA(),BA6)</f>
        <v>283.08999999999997</v>
      </c>
      <c r="BC11" s="65">
        <f>IF(BB6="-",NA(),BB6)</f>
        <v>273.60000000000002</v>
      </c>
      <c r="BD11" s="65">
        <f>IF(BC6="-",NA(),BC6)</f>
        <v>261.66000000000003</v>
      </c>
      <c r="BE11" s="65">
        <f>IF(BD6="-",NA(),BD6)</f>
        <v>233.02</v>
      </c>
      <c r="BF11" s="65">
        <f>IF(BE6="-",NA(),BE6)</f>
        <v>206.8</v>
      </c>
      <c r="BL11" s="64" t="s">
        <v>23</v>
      </c>
      <c r="BM11" s="65">
        <f>IF(BL6="-",NA(),BL6)</f>
        <v>131.47</v>
      </c>
      <c r="BN11" s="65">
        <f>IF(BM6="-",NA(),BM6)</f>
        <v>141.06</v>
      </c>
      <c r="BO11" s="65">
        <f>IF(BN6="-",NA(),BN6)</f>
        <v>134.72</v>
      </c>
      <c r="BP11" s="65">
        <f>IF(BO6="-",NA(),BO6)</f>
        <v>140.07</v>
      </c>
      <c r="BQ11" s="65">
        <f>IF(BP6="-",NA(),BP6)</f>
        <v>141.30000000000001</v>
      </c>
      <c r="BW11" s="64" t="s">
        <v>23</v>
      </c>
      <c r="BX11" s="65">
        <f>IF(BW6="-",NA(),BW6)</f>
        <v>10.3</v>
      </c>
      <c r="BY11" s="65">
        <f>IF(BX6="-",NA(),BX6)</f>
        <v>9.61</v>
      </c>
      <c r="BZ11" s="65">
        <f>IF(BY6="-",NA(),BY6)</f>
        <v>10.09</v>
      </c>
      <c r="CA11" s="65">
        <f>IF(BZ6="-",NA(),BZ6)</f>
        <v>9.52</v>
      </c>
      <c r="CB11" s="65">
        <f>IF(CA6="-",NA(),CA6)</f>
        <v>9.61</v>
      </c>
      <c r="CH11" s="64" t="s">
        <v>23</v>
      </c>
      <c r="CI11" s="65">
        <f>IF(CH6="-",NA(),CH6)</f>
        <v>65.05</v>
      </c>
      <c r="CJ11" s="65">
        <f>IF(CI6="-",NA(),CI6)</f>
        <v>64.760000000000005</v>
      </c>
      <c r="CK11" s="65">
        <f>IF(CJ6="-",NA(),CJ6)</f>
        <v>65.319999999999993</v>
      </c>
      <c r="CL11" s="65">
        <f>IF(CK6="-",NA(),CK6)</f>
        <v>63.54</v>
      </c>
      <c r="CM11" s="65">
        <f>IF(CL6="-",NA(),CL6)</f>
        <v>61.29</v>
      </c>
      <c r="CS11" s="64" t="s">
        <v>23</v>
      </c>
      <c r="CT11" s="65">
        <f>IF(CS6="-",NA(),CS6)</f>
        <v>91.26</v>
      </c>
      <c r="CU11" s="65">
        <f>IF(CT6="-",NA(),CT6)</f>
        <v>91.09</v>
      </c>
      <c r="CV11" s="65">
        <f>IF(CU6="-",NA(),CU6)</f>
        <v>91.52</v>
      </c>
      <c r="CW11" s="65">
        <f>IF(CV6="-",NA(),CV6)</f>
        <v>91.52</v>
      </c>
      <c r="CX11" s="65">
        <f>IF(CW6="-",NA(),CW6)</f>
        <v>90.83</v>
      </c>
      <c r="DD11" s="64" t="s">
        <v>23</v>
      </c>
      <c r="DE11" s="65">
        <f>IF(DD6="-",NA(),DD6)</f>
        <v>52.1</v>
      </c>
      <c r="DF11" s="65">
        <f>IF(DE6="-",NA(),DE6)</f>
        <v>53.78</v>
      </c>
      <c r="DG11" s="65">
        <f>IF(DF6="-",NA(),DF6)</f>
        <v>55.79</v>
      </c>
      <c r="DH11" s="65">
        <f>IF(DG6="-",NA(),DG6)</f>
        <v>57.57</v>
      </c>
      <c r="DI11" s="65">
        <f>IF(DH6="-",NA(),DH6)</f>
        <v>59.13</v>
      </c>
      <c r="DO11" s="64" t="s">
        <v>23</v>
      </c>
      <c r="DP11" s="65">
        <f>IF(DO6="-",NA(),DO6)</f>
        <v>63.51</v>
      </c>
      <c r="DQ11" s="65">
        <f>IF(DP6="-",NA(),DP6)</f>
        <v>65.78</v>
      </c>
      <c r="DR11" s="65">
        <f>IF(DQ6="-",NA(),DQ6)</f>
        <v>65.75</v>
      </c>
      <c r="DS11" s="65">
        <f>IF(DR6="-",NA(),DR6)</f>
        <v>67.5</v>
      </c>
      <c r="DT11" s="65">
        <f>IF(DS6="-",NA(),DS6)</f>
        <v>67.760000000000005</v>
      </c>
      <c r="DZ11" s="64" t="s">
        <v>23</v>
      </c>
      <c r="EA11" s="65">
        <f>IF(DZ6="-",NA(),DZ6)</f>
        <v>0.05</v>
      </c>
      <c r="EB11" s="65">
        <f>IF(EA6="-",NA(),EA6)</f>
        <v>0.03</v>
      </c>
      <c r="EC11" s="65">
        <f>IF(EB6="-",NA(),EB6)</f>
        <v>0.02</v>
      </c>
      <c r="ED11" s="65">
        <f>IF(EC6="-",NA(),EC6)</f>
        <v>0.51</v>
      </c>
      <c r="EE11" s="65">
        <f>IF(ED6="-",NA(),ED6)</f>
        <v>0</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2022-01-12T06:55:38Z</cp:lastPrinted>
  <dcterms:created xsi:type="dcterms:W3CDTF">2021-12-03T08:59:29Z</dcterms:created>
  <dcterms:modified xsi:type="dcterms:W3CDTF">2022-01-25T08:24:25Z</dcterms:modified>
  <cp:category/>
</cp:coreProperties>
</file>