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s00f\共有フォルダ34\19109660-420経営戦略班\◇R3経営管理担当\501 照会\経営管理担当\□116 【照会：R4.1.26(水)〆】公営企業に係る経営比較分析表（令和２年度決算）の分析等について\03 回答（水道課より）\"/>
    </mc:Choice>
  </mc:AlternateContent>
  <xr:revisionPtr revIDLastSave="0" documentId="13_ncr:1_{1AD5FA30-5610-4689-B645-5181D3B807A0}" xr6:coauthVersionLast="36" xr6:coauthVersionMax="36" xr10:uidLastSave="{00000000-0000-0000-0000-000000000000}"/>
  <workbookProtection workbookAlgorithmName="SHA-512" workbookHashValue="tepnJOFEJWA/QiFLXBFB+OVubKW3aRRtwgpjJ/4uG0M9S8xIRTeT4JzrT24/u1P/EoFLLxG8yDV87ZXqLH4wjA==" workbookSaltValue="AVVXBSIY80w7b9dJzwcdCg==" workbookSpinCount="100000" lockStructure="1"/>
  <bookViews>
    <workbookView xWindow="0" yWindow="0" windowWidth="20190" windowHeight="7050"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B12" i="5" s="1"/>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AP6" i="5"/>
  <c r="N15" i="4" s="1"/>
  <c r="AO6" i="5"/>
  <c r="AN6" i="5"/>
  <c r="AM6" i="5"/>
  <c r="AL6" i="5"/>
  <c r="F15" i="4" s="1"/>
  <c r="AK6" i="5"/>
  <c r="AJ6" i="5"/>
  <c r="AI6" i="5"/>
  <c r="AH6" i="5"/>
  <c r="H14" i="4" s="1"/>
  <c r="AG6" i="5"/>
  <c r="AF6" i="5"/>
  <c r="AE6" i="5"/>
  <c r="AD6" i="5"/>
  <c r="J13" i="4" s="1"/>
  <c r="AC6" i="5"/>
  <c r="AB6" i="5"/>
  <c r="AA6" i="5"/>
  <c r="Z6" i="5"/>
  <c r="L12" i="4" s="1"/>
  <c r="Y6" i="5"/>
  <c r="X6" i="5"/>
  <c r="W6" i="5"/>
  <c r="V6" i="5"/>
  <c r="F9" i="4" s="1"/>
  <c r="U6" i="5"/>
  <c r="T6" i="5"/>
  <c r="S6" i="5"/>
  <c r="R6" i="5"/>
  <c r="Q6" i="5"/>
  <c r="P6" i="5"/>
  <c r="O6" i="5"/>
  <c r="N6" i="5"/>
  <c r="F5" i="4" s="1"/>
  <c r="M6" i="5"/>
  <c r="GN8" i="5" s="1"/>
  <c r="L6" i="5"/>
  <c r="K6" i="5"/>
  <c r="J6" i="5"/>
  <c r="F3" i="4" s="1"/>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I19" i="4"/>
  <c r="F19" i="4"/>
  <c r="N16" i="4"/>
  <c r="J16" i="4"/>
  <c r="H16" i="4"/>
  <c r="F16" i="4"/>
  <c r="L15" i="4"/>
  <c r="J15" i="4"/>
  <c r="H15" i="4"/>
  <c r="N14" i="4"/>
  <c r="L14" i="4"/>
  <c r="J14" i="4"/>
  <c r="F14" i="4"/>
  <c r="N13" i="4"/>
  <c r="L13" i="4"/>
  <c r="H13" i="4"/>
  <c r="F13" i="4"/>
  <c r="N12" i="4"/>
  <c r="J12" i="4"/>
  <c r="H12" i="4"/>
  <c r="F12" i="4"/>
  <c r="N7" i="4"/>
  <c r="B7" i="4"/>
  <c r="N5" i="4"/>
  <c r="J5" i="4"/>
  <c r="B5" i="4"/>
  <c r="N3" i="4"/>
  <c r="J3" i="4"/>
  <c r="B3" i="4"/>
  <c r="B1" i="4"/>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H11" i="4"/>
  <c r="LH10" i="5"/>
  <c r="JS10" i="5"/>
  <c r="ID10" i="5"/>
  <c r="GO10" i="5"/>
  <c r="FA10" i="5"/>
  <c r="DL10" i="5"/>
  <c r="BV10" i="5"/>
  <c r="ML10" i="5"/>
  <c r="KX10" i="5"/>
  <c r="JI10" i="5"/>
  <c r="HT10" i="5"/>
  <c r="GE10" i="5"/>
  <c r="EP10" i="5"/>
  <c r="DB10" i="5"/>
  <c r="BK10" i="5"/>
  <c r="MB10" i="5"/>
  <c r="KM10" i="5"/>
  <c r="IY10" i="5"/>
  <c r="HJ10" i="5"/>
  <c r="FU10" i="5"/>
  <c r="EF10" i="5"/>
  <c r="CQ10" i="5"/>
  <c r="AZ10" i="5"/>
  <c r="GP18" i="5"/>
  <c r="GO18" i="5"/>
  <c r="GR18" i="5"/>
  <c r="GN18" i="5"/>
  <c r="GQ18" i="5"/>
  <c r="GP12" i="5"/>
  <c r="GO12" i="5"/>
  <c r="GR12" i="5"/>
  <c r="GN12" i="5"/>
  <c r="GQ12" i="5"/>
  <c r="HM18" i="5"/>
  <c r="HI18"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HI12" i="5"/>
  <c r="GZ18" i="5"/>
  <c r="HC18" i="5"/>
  <c r="GY18" i="5"/>
  <c r="HB18" i="5"/>
  <c r="HA18" i="5"/>
  <c r="HC12" i="5"/>
  <c r="GY12"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Z12" i="5"/>
  <c r="HJ12" i="5"/>
  <c r="EZ8" i="5"/>
  <c r="FT8" i="5"/>
  <c r="JK18" i="5"/>
  <c r="JI12" i="5"/>
  <c r="JJ18" i="5"/>
  <c r="JL12" i="5"/>
  <c r="JH12" i="5"/>
  <c r="JI18" i="5"/>
  <c r="JK12" i="5"/>
  <c r="JL18" i="5"/>
  <c r="JH18" i="5"/>
  <c r="JJ12" i="5"/>
  <c r="KC18" i="5"/>
  <c r="KE12" i="5"/>
  <c r="KF18" i="5"/>
  <c r="KB18" i="5"/>
  <c r="KD12" i="5"/>
  <c r="KE18" i="5"/>
  <c r="KC12" i="5"/>
  <c r="KD18" i="5"/>
  <c r="KF12" i="5"/>
  <c r="KB12" i="5"/>
  <c r="HA12" i="5"/>
  <c r="HK12"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T10" i="5"/>
  <c r="KE10" i="5"/>
  <c r="IP10" i="5"/>
  <c r="HB10" i="5"/>
  <c r="FM10" i="5"/>
  <c r="DX10" i="5"/>
  <c r="CI10" i="5"/>
  <c r="L11" i="4"/>
  <c r="LJ10" i="5"/>
  <c r="JU10" i="5"/>
  <c r="IF10" i="5"/>
  <c r="GQ10" i="5"/>
  <c r="FC10" i="5"/>
  <c r="DN10" i="5"/>
  <c r="BX10" i="5"/>
  <c r="FK18" i="5"/>
  <c r="FN18" i="5"/>
  <c r="FJ18" i="5"/>
  <c r="FM18" i="5"/>
  <c r="FL18" i="5"/>
  <c r="FK12" i="5"/>
  <c r="FN12" i="5"/>
  <c r="FJ12" i="5"/>
  <c r="FM12" i="5"/>
  <c r="FL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LS10" i="5"/>
  <c r="KD10" i="5"/>
  <c r="IO10" i="5"/>
  <c r="HA10" i="5"/>
  <c r="FL10" i="5"/>
  <c r="DW10" i="5"/>
  <c r="CH10" i="5"/>
  <c r="J11" i="4"/>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LU10" i="5"/>
  <c r="KF10" i="5"/>
  <c r="IQ10" i="5"/>
  <c r="HC10" i="5"/>
  <c r="FN10" i="5"/>
  <c r="DY10" i="5"/>
  <c r="CJ10" i="5"/>
  <c r="N11" i="4"/>
  <c r="LK10" i="5"/>
  <c r="JV10" i="5"/>
  <c r="IG10" i="5"/>
  <c r="GR10" i="5"/>
  <c r="FD10" i="5"/>
  <c r="DO10" i="5"/>
  <c r="BY10" i="5"/>
  <c r="MO10" i="5"/>
  <c r="LA10" i="5"/>
  <c r="JL10" i="5"/>
  <c r="HW10" i="5"/>
  <c r="GH10" i="5"/>
  <c r="ES10" i="5"/>
  <c r="DE10" i="5"/>
  <c r="BN10" i="5"/>
  <c r="FX18" i="5"/>
  <c r="FT18" i="5"/>
  <c r="FW18" i="5"/>
  <c r="FV18" i="5"/>
  <c r="FU18" i="5"/>
  <c r="FX12" i="5"/>
  <c r="FT12" i="5"/>
  <c r="FW12" i="5"/>
  <c r="FV12" i="5"/>
  <c r="FU12" i="5"/>
  <c r="FB18" i="5"/>
  <c r="FA18" i="5"/>
  <c r="FD18" i="5"/>
  <c r="EZ18" i="5"/>
  <c r="FC18" i="5"/>
  <c r="FB12" i="5"/>
  <c r="FA12" i="5"/>
  <c r="FD12" i="5"/>
  <c r="EZ12" i="5"/>
  <c r="FC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F11" i="4"/>
  <c r="LQ10" i="5"/>
  <c r="KB10" i="5"/>
  <c r="IM10" i="5"/>
  <c r="GY10" i="5"/>
  <c r="FJ10" i="5"/>
  <c r="DU10" i="5"/>
  <c r="CF10" i="5"/>
  <c r="LG10" i="5"/>
  <c r="JR10" i="5"/>
  <c r="IC10" i="5"/>
  <c r="GN10" i="5"/>
  <c r="EZ10" i="5"/>
  <c r="DK10" i="5"/>
  <c r="BU10" i="5"/>
  <c r="MK10" i="5"/>
  <c r="KW10" i="5"/>
  <c r="JH10" i="5"/>
  <c r="HS10" i="5"/>
  <c r="GD10" i="5"/>
  <c r="EO10" i="5"/>
  <c r="DA10" i="5"/>
  <c r="BJ10" i="5"/>
  <c r="GG18" i="5"/>
  <c r="GF18" i="5"/>
  <c r="GE18" i="5"/>
  <c r="GH18" i="5"/>
  <c r="GD18" i="5"/>
  <c r="GG12" i="5"/>
  <c r="GF12" i="5"/>
  <c r="GE12" i="5"/>
  <c r="GH12" i="5"/>
  <c r="GD12" i="5"/>
</calcChain>
</file>

<file path=xl/sharedStrings.xml><?xml version="1.0" encoding="utf-8"?>
<sst xmlns="http://schemas.openxmlformats.org/spreadsheetml/2006/main" count="943" uniqueCount="267">
  <si>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</si>
  <si>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</si>
  <si>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</si>
  <si>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</si>
  <si>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</si>
  <si>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</si>
  <si>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</si>
  <si>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</si>
  <si>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メガソーラー設備毀損など、不測の損失が発生する可能性があるため、当年度未処分利益剰余金は特定の積立金への積立ては行わない。</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</si>
  <si>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</si>
  <si>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</si>
  <si>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</si>
  <si>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</si>
  <si>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</si>
  <si>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</si>
  <si>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</si>
  <si>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</si>
  <si>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</si>
  <si>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</si>
  <si>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</si>
  <si>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</si>
  <si>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</si>
  <si>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</si>
  <si>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</si>
  <si>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</si>
  <si>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</si>
  <si>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</si>
  <si>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</si>
  <si>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</si>
  <si>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</si>
  <si>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</si>
  <si>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</si>
  <si>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</si>
  <si>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</si>
  <si>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</si>
  <si>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</si>
  <si>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</si>
  <si>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</si>
  <si>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</si>
  <si>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</si>
  <si>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</si>
  <si>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</si>
  <si>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</si>
  <si>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</si>
  <si>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</si>
  <si>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</si>
  <si>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</si>
  <si>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</si>
  <si>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</si>
  <si>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</si>
  <si>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</si>
  <si>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</si>
  <si>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</si>
  <si>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</si>
  <si>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</si>
  <si>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</si>
  <si>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</si>
  <si>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</si>
  <si>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</si>
  <si>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</si>
  <si>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</si>
  <si>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</si>
  <si>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</si>
  <si>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</si>
  <si>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</si>
  <si>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</si>
  <si>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</si>
  <si>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</si>
  <si>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</si>
  <si>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</si>
  <si>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</si>
  <si>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</si>
  <si>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</si>
  <si>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</si>
  <si>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</si>
  <si>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</si>
  <si>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</si>
  <si>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</si>
  <si>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</si>
  <si>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</si>
  <si>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</si>
  <si>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</si>
  <si>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</si>
  <si>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</si>
  <si>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</si>
  <si>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</si>
  <si>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</si>
  <si>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</si>
  <si>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</si>
  <si>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</si>
  <si>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</si>
  <si>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</si>
  <si>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</si>
  <si>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</si>
  <si>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</si>
  <si>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</si>
  <si>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</si>
  <si>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</si>
  <si>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</si>
  <si>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</si>
  <si>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</si>
  <si>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</si>
  <si>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</si>
  <si>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</si>
  <si>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</si>
  <si>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</si>
  <si>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</si>
  <si>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</si>
  <si>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</si>
  <si>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</si>
  <si>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</si>
  <si>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</si>
  <si>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</si>
  <si>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</si>
  <si>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</si>
  <si>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</si>
  <si>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</si>
  <si>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</si>
  <si>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</si>
  <si>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</si>
  <si>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280003</t>
  </si>
  <si>
    <t>46</t>
  </si>
  <si>
    <t>04</t>
  </si>
  <si>
    <t>0</t>
  </si>
  <si>
    <t>000</t>
  </si>
  <si>
    <t>兵庫県</t>
  </si>
  <si>
    <t>法適用</t>
  </si>
  <si>
    <t>電気事業</t>
  </si>
  <si>
    <t>自治体職員</t>
  </si>
  <si>
    <t>-</t>
  </si>
  <si>
    <t>令和18年2月29日　平荘ダム太陽光発電所</t>
  </si>
  <si>
    <t>無</t>
  </si>
  <si>
    <t>関西電力株式会社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</si>
  <si>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</si>
  <si>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</si>
  <si>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</si>
  <si>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</si>
  <si>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</si>
  <si>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</si>
  <si>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</si>
  <si>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</si>
  <si>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</si>
  <si>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</si>
  <si>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</si>
  <si>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</si>
  <si>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</si>
  <si>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</si>
  <si>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</si>
  <si>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</si>
  <si>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</si>
  <si>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</si>
  <si>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</si>
  <si>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</si>
  <si>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</si>
  <si>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</si>
  <si>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</si>
  <si>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</si>
  <si>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</si>
  <si>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</si>
  <si>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</si>
  <si>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</si>
  <si>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</si>
  <si>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</si>
  <si>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</si>
  <si>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</si>
  <si>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</si>
  <si>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</si>
  <si>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</si>
  <si>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</si>
  <si>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</si>
  <si>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</si>
  <si>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</si>
  <si>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</si>
  <si>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</si>
  <si>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</si>
  <si>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</si>
  <si>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</si>
  <si>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</si>
  <si>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</si>
  <si>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</si>
  <si>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</si>
  <si>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</si>
  <si>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</si>
  <si>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</si>
  <si>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</si>
  <si>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</si>
  <si>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</si>
  <si>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</si>
  <si>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</si>
  <si>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</si>
  <si>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</si>
  <si>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</si>
  <si>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</si>
  <si>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</si>
  <si>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</si>
  <si>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</si>
  <si>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</si>
  <si>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</si>
  <si>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</si>
  <si>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</si>
  <si>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</si>
  <si>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</si>
  <si>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</si>
  <si>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</si>
  <si>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</si>
  <si>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</si>
  <si>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</si>
  <si>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</si>
  <si>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</si>
  <si>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</si>
  <si>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</si>
  <si>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</si>
  <si>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</si>
  <si>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</si>
  <si>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</si>
  <si>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</si>
  <si>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</si>
  <si>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</si>
  <si>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</si>
  <si>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</si>
  <si>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</si>
  <si>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</si>
  <si>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</si>
  <si>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</si>
  <si>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</si>
  <si>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</si>
  <si>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</si>
  <si>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</si>
  <si>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</si>
  <si>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</si>
  <si>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</si>
  <si>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</si>
  <si>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</si>
  <si>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</si>
  <si>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</si>
  <si>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</si>
  <si>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</si>
  <si>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</si>
  <si>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</si>
  <si>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</si>
  <si>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</si>
  <si>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</si>
  <si>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</si>
  <si>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</si>
  <si>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</si>
  <si>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</si>
  <si>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</si>
  <si>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</si>
  <si>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</si>
  <si>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</si>
  <si>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</si>
  <si>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</si>
  <si>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</si>
  <si>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</si>
  <si>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</si>
  <si>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</si>
  <si>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</si>
  <si>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</si>
  <si>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</si>
  <si>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</si>
  <si>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</si>
  <si>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</si>
  <si>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</si>
  <si>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</si>
  <si>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・平成25年11月の網干浜太陽光発電所の供用を皮切りに、平成28年２月には計画の12箇所すべての発電施設が竣工した。
・平成27年度までは、施設の整備に係る過渡期であったため企業債収入や建設等に係る年度末の未払金残高等により、流動比率が大きく変動していたが、H28年度以降は、100%以上を確保している。令和元年度に企業債を全額償還したため大きく上昇しており、以降は全国平均を上回っている。
・平成28年度以降は、太陽光発電施設の本格的稼働に伴い、維持管理費や減価償却費等の営業費用が増加したことにより、H27年度対比供給原価が増加したものの、安定した売電収入を確保したことにより営業収益が増加したことなどから、経常収支比率、営業収支比率、流動比率はいずれも100％を超えており、また、EBITDA（減価償却前営業利益）も一定水準の収益を確保している。　</t>
    <rPh sb="181" eb="183">
      <t>イコウ</t>
    </rPh>
    <rPh sb="184" eb="186">
      <t>ゼンコク</t>
    </rPh>
    <rPh sb="186" eb="188">
      <t>ヘイキン</t>
    </rPh>
    <rPh sb="189" eb="191">
      <t>ウワマワ</t>
    </rPh>
    <phoneticPr fontId="5"/>
  </si>
  <si>
    <t>・設備利用率は、資源エネルギー庁の「長期エネルギー需給見通し小委員会に対する発電コスト等の検証に関する報告」(平成27年５月)で設定されている設備利用率(14%)並の数値であるとともに、年間総発電量は37,638千kW/hと計画の32,641千kW/hを上回った。なお、発電電力量は、メーカーが保証している年約0.4％の劣化率や地域別の日射量から見込んでいるが、メーカー保証以上にパネルの発電効率の劣化が進んだ場合は、メーカーがパネル増設等により補償することとしている。
・現在のところ修繕費比率は0.4～1.1%の範囲で推移している。今後、老朽化等により、機器のメンテナンスや故障対応、除草対応等の維持管理費の増が見込まれるが、売電収入の範囲内で対応する計画である。
・企業債残高対料金収入比率は、施設の稼働開始以降、適切な維持管理を行い、安定した売電収入を確保することによって、留保資金を確保し、令和元年度に企業債を全額償還した。
・有形固定資産減価償却率は、平成27年度に全施設の整備が完了したことに伴う減価償却費の増加により上昇した。なお、当該事業については、FITの適用期間(設備稼働開始後20年間)を事業期間と計画しており、適時適切に必要なメンテナンスを行うことで事業期間中の施設能力を維持していく計画である。
・全量FIT(再生エネルギー固定価格買取制度)に則った20年間の固定価格による売電であることから、FITの収入割合は100%と安定している。</t>
    <phoneticPr fontId="5"/>
  </si>
  <si>
    <t>・事業開始年度の平成25年度から、営業収支比率は100%を超えており、収益性を確保している。
・すべての発電所が年間を通して稼働している平成28年度以降は、安定した売電収入が計上されており、今後も同様に推移することが見込まれる。
・「新・企業庁経営ビジョン」(2014～2023年度)及び「企業庁総合経営計画」(2019～2023年度)に基づき、効率的な維持管理を行い、引き続き健全経営に努めていく。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</si>
</sst>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129.19999999999999</c:v>
                </c:pt>
                <c:pt idx="1">
                  <c:v>130.5</c:v>
                </c:pt>
                <c:pt idx="2">
                  <c:v>124.5</c:v>
                </c:pt>
                <c:pt idx="3">
                  <c:v>130.6</c:v>
                </c:pt>
                <c:pt idx="4">
                  <c:v>132.4</c:v>
                </c:pt>
              </c:numCache>
            </c:numRef>
          </c:val>
          <c:extLst>
            <c:ext xmlns:c16="http://schemas.microsoft.com/office/drawing/2014/chart" uri="{C3380CC4-5D6E-409C-BE32-E72D297353CC}">
              <c16:uniqueId val="{00000000-147E-457E-B395-F7482C213F73}"/>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147E-457E-B395-F7482C213F7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47E-457E-B395-F7482C213F73}"/>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B95-44D5-BCB8-BC4DAFACCC0E}"/>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8B95-44D5-BCB8-BC4DAFACCC0E}"/>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C8-41ED-A008-A52C5948E5D4}"/>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C8-41ED-A008-A52C5948E5D4}"/>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E0D-4C8A-9A55-DB4F2519BE10}"/>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0D-4C8A-9A55-DB4F2519BE10}"/>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1C6-4D24-978F-68390AC9F4FA}"/>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C6-4D24-978F-68390AC9F4FA}"/>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C2-42B6-8B75-69ED276C4E99}"/>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C2-42B6-8B75-69ED276C4E99}"/>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B5-42F5-9322-0EE6127FFA25}"/>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B5-42F5-9322-0EE6127FFA25}"/>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D3-46A1-BC91-2228C7BED72F}"/>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D3-46A1-BC91-2228C7BED72F}"/>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050-4C6D-A21E-3FB2F8B4E0A8}"/>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50-4C6D-A21E-3FB2F8B4E0A8}"/>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0EF-4211-8484-FD08563B07A2}"/>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EF-4211-8484-FD08563B07A2}"/>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7D-4DED-BCAE-656DD69F18A0}"/>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7D-4DED-BCAE-656DD69F18A0}"/>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129.1</c:v>
                </c:pt>
                <c:pt idx="1">
                  <c:v>128.6</c:v>
                </c:pt>
                <c:pt idx="2">
                  <c:v>122.1</c:v>
                </c:pt>
                <c:pt idx="3">
                  <c:v>126.2</c:v>
                </c:pt>
                <c:pt idx="4">
                  <c:v>129.19999999999999</c:v>
                </c:pt>
              </c:numCache>
            </c:numRef>
          </c:val>
          <c:extLst>
            <c:ext xmlns:c16="http://schemas.microsoft.com/office/drawing/2014/chart" uri="{C3380CC4-5D6E-409C-BE32-E72D297353CC}">
              <c16:uniqueId val="{00000000-6ACF-4D12-977A-2147AB1C5AF8}"/>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6ACF-4D12-977A-2147AB1C5AF8}"/>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ACF-4D12-977A-2147AB1C5AF8}"/>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47A-42D0-958E-BDEF7B744BE5}"/>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7A-42D0-958E-BDEF7B744BE5}"/>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D1-464D-9D58-4F0CC917BE19}"/>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D1-464D-9D58-4F0CC917BE19}"/>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7D-42E0-BDBB-2D2B7A78B5F7}"/>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7D-42E0-BDBB-2D2B7A78B5F7}"/>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58-4077-91FD-6DF585646F65}"/>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58-4077-91FD-6DF585646F65}"/>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76-4599-BDE3-897ACB73DE54}"/>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76-4599-BDE3-897ACB73DE54}"/>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359-464D-928F-A894D26ABF36}"/>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59-464D-928F-A894D26ABF36}"/>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14</c:v>
                </c:pt>
                <c:pt idx="1">
                  <c:v>14.7</c:v>
                </c:pt>
                <c:pt idx="2">
                  <c:v>13.9</c:v>
                </c:pt>
                <c:pt idx="3">
                  <c:v>14.3</c:v>
                </c:pt>
                <c:pt idx="4">
                  <c:v>14.5</c:v>
                </c:pt>
              </c:numCache>
            </c:numRef>
          </c:val>
          <c:extLst>
            <c:ext xmlns:c16="http://schemas.microsoft.com/office/drawing/2014/chart" uri="{C3380CC4-5D6E-409C-BE32-E72D297353CC}">
              <c16:uniqueId val="{00000000-EE85-4DF9-91C5-DBD46CF66738}"/>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15.3</c:v>
                </c:pt>
                <c:pt idx="1">
                  <c:v>15.4</c:v>
                </c:pt>
                <c:pt idx="2">
                  <c:v>15.1</c:v>
                </c:pt>
                <c:pt idx="3">
                  <c:v>15.5</c:v>
                </c:pt>
                <c:pt idx="4">
                  <c:v>15.2</c:v>
                </c:pt>
              </c:numCache>
            </c:numRef>
          </c:val>
          <c:smooth val="0"/>
          <c:extLst>
            <c:ext xmlns:c16="http://schemas.microsoft.com/office/drawing/2014/chart" uri="{C3380CC4-5D6E-409C-BE32-E72D297353CC}">
              <c16:uniqueId val="{00000001-EE85-4DF9-91C5-DBD46CF66738}"/>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0.5</c:v>
                </c:pt>
                <c:pt idx="1">
                  <c:v>0.6</c:v>
                </c:pt>
                <c:pt idx="2">
                  <c:v>0.7</c:v>
                </c:pt>
                <c:pt idx="3">
                  <c:v>1.1000000000000001</c:v>
                </c:pt>
                <c:pt idx="4">
                  <c:v>0.4</c:v>
                </c:pt>
              </c:numCache>
            </c:numRef>
          </c:val>
          <c:extLst>
            <c:ext xmlns:c16="http://schemas.microsoft.com/office/drawing/2014/chart" uri="{C3380CC4-5D6E-409C-BE32-E72D297353CC}">
              <c16:uniqueId val="{00000000-AA8B-4418-B47F-4600A8BF4B21}"/>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2.4</c:v>
                </c:pt>
                <c:pt idx="1">
                  <c:v>4.0999999999999996</c:v>
                </c:pt>
                <c:pt idx="2">
                  <c:v>2.2000000000000002</c:v>
                </c:pt>
                <c:pt idx="3">
                  <c:v>2.4</c:v>
                </c:pt>
                <c:pt idx="4">
                  <c:v>3.7</c:v>
                </c:pt>
              </c:numCache>
            </c:numRef>
          </c:val>
          <c:smooth val="0"/>
          <c:extLst>
            <c:ext xmlns:c16="http://schemas.microsoft.com/office/drawing/2014/chart" uri="{C3380CC4-5D6E-409C-BE32-E72D297353CC}">
              <c16:uniqueId val="{00000001-AA8B-4418-B47F-4600A8BF4B21}"/>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477.2</c:v>
                </c:pt>
                <c:pt idx="1">
                  <c:v>454.5</c:v>
                </c:pt>
                <c:pt idx="2">
                  <c:v>259.5</c:v>
                </c:pt>
                <c:pt idx="3">
                  <c:v>0</c:v>
                </c:pt>
                <c:pt idx="4">
                  <c:v>0</c:v>
                </c:pt>
              </c:numCache>
            </c:numRef>
          </c:val>
          <c:extLst>
            <c:ext xmlns:c16="http://schemas.microsoft.com/office/drawing/2014/chart" uri="{C3380CC4-5D6E-409C-BE32-E72D297353CC}">
              <c16:uniqueId val="{00000000-28EE-4082-8893-A5296A85A026}"/>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494.6</c:v>
                </c:pt>
                <c:pt idx="1">
                  <c:v>469.5</c:v>
                </c:pt>
                <c:pt idx="2">
                  <c:v>391.3</c:v>
                </c:pt>
                <c:pt idx="3">
                  <c:v>270.5</c:v>
                </c:pt>
                <c:pt idx="4">
                  <c:v>252.2</c:v>
                </c:pt>
              </c:numCache>
            </c:numRef>
          </c:val>
          <c:smooth val="0"/>
          <c:extLst>
            <c:ext xmlns:c16="http://schemas.microsoft.com/office/drawing/2014/chart" uri="{C3380CC4-5D6E-409C-BE32-E72D297353CC}">
              <c16:uniqueId val="{00000001-28EE-4082-8893-A5296A85A026}"/>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9.9</c:v>
                </c:pt>
                <c:pt idx="1">
                  <c:v>17.2</c:v>
                </c:pt>
                <c:pt idx="2">
                  <c:v>22.6</c:v>
                </c:pt>
                <c:pt idx="3">
                  <c:v>27.9</c:v>
                </c:pt>
                <c:pt idx="4">
                  <c:v>33.1</c:v>
                </c:pt>
              </c:numCache>
            </c:numRef>
          </c:val>
          <c:extLst>
            <c:ext xmlns:c16="http://schemas.microsoft.com/office/drawing/2014/chart" uri="{C3380CC4-5D6E-409C-BE32-E72D297353CC}">
              <c16:uniqueId val="{00000000-F6D4-4511-968E-A2F03D4AB740}"/>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11.5</c:v>
                </c:pt>
                <c:pt idx="1">
                  <c:v>16.100000000000001</c:v>
                </c:pt>
                <c:pt idx="2">
                  <c:v>22.3</c:v>
                </c:pt>
                <c:pt idx="3">
                  <c:v>27.3</c:v>
                </c:pt>
                <c:pt idx="4">
                  <c:v>32.5</c:v>
                </c:pt>
              </c:numCache>
            </c:numRef>
          </c:val>
          <c:smooth val="0"/>
          <c:extLst>
            <c:ext xmlns:c16="http://schemas.microsoft.com/office/drawing/2014/chart" uri="{C3380CC4-5D6E-409C-BE32-E72D297353CC}">
              <c16:uniqueId val="{00000001-F6D4-4511-968E-A2F03D4AB740}"/>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101.6</c:v>
                </c:pt>
                <c:pt idx="1">
                  <c:v>178.9</c:v>
                </c:pt>
                <c:pt idx="2">
                  <c:v>107.3</c:v>
                </c:pt>
                <c:pt idx="3">
                  <c:v>1367.1</c:v>
                </c:pt>
                <c:pt idx="4">
                  <c:v>2409.3000000000002</c:v>
                </c:pt>
              </c:numCache>
            </c:numRef>
          </c:val>
          <c:extLst>
            <c:ext xmlns:c16="http://schemas.microsoft.com/office/drawing/2014/chart" uri="{C3380CC4-5D6E-409C-BE32-E72D297353CC}">
              <c16:uniqueId val="{00000000-61E2-4BC2-BF28-5CB93893423D}"/>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61E2-4BC2-BF28-5CB93893423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1E2-4BC2-BF28-5CB93893423D}"/>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8A7-4920-8E91-F94FB3F98B9E}"/>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F8A7-4920-8E91-F94FB3F98B9E}"/>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28912.400000000001</c:v>
                </c:pt>
                <c:pt idx="1">
                  <c:v>28654.7</c:v>
                </c:pt>
                <c:pt idx="2">
                  <c:v>30179.5</c:v>
                </c:pt>
                <c:pt idx="3">
                  <c:v>28989.4</c:v>
                </c:pt>
                <c:pt idx="4">
                  <c:v>28177.3</c:v>
                </c:pt>
              </c:numCache>
            </c:numRef>
          </c:val>
          <c:extLst>
            <c:ext xmlns:c16="http://schemas.microsoft.com/office/drawing/2014/chart" uri="{C3380CC4-5D6E-409C-BE32-E72D297353CC}">
              <c16:uniqueId val="{00000000-1E05-41BE-9D19-7C032A12E18D}"/>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1E05-41BE-9D19-7C032A12E18D}"/>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864132</c:v>
                </c:pt>
                <c:pt idx="1">
                  <c:v>895319</c:v>
                </c:pt>
                <c:pt idx="2">
                  <c:v>822479</c:v>
                </c:pt>
                <c:pt idx="3">
                  <c:v>877151</c:v>
                </c:pt>
                <c:pt idx="4">
                  <c:v>873182</c:v>
                </c:pt>
              </c:numCache>
            </c:numRef>
          </c:val>
          <c:extLst>
            <c:ext xmlns:c16="http://schemas.microsoft.com/office/drawing/2014/chart" uri="{C3380CC4-5D6E-409C-BE32-E72D297353CC}">
              <c16:uniqueId val="{00000000-6BD3-47C7-82BE-130B3BDB2353}"/>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6BD3-47C7-82BE-130B3BDB2353}"/>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14</c:v>
                </c:pt>
                <c:pt idx="1">
                  <c:v>14.7</c:v>
                </c:pt>
                <c:pt idx="2">
                  <c:v>13.9</c:v>
                </c:pt>
                <c:pt idx="3">
                  <c:v>14.3</c:v>
                </c:pt>
                <c:pt idx="4">
                  <c:v>14.5</c:v>
                </c:pt>
              </c:numCache>
            </c:numRef>
          </c:val>
          <c:extLst>
            <c:ext xmlns:c16="http://schemas.microsoft.com/office/drawing/2014/chart" uri="{C3380CC4-5D6E-409C-BE32-E72D297353CC}">
              <c16:uniqueId val="{00000000-092C-4011-AA66-A9A6E619298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092C-4011-AA66-A9A6E619298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0.5</c:v>
                </c:pt>
                <c:pt idx="1">
                  <c:v>0.6</c:v>
                </c:pt>
                <c:pt idx="2">
                  <c:v>0.7</c:v>
                </c:pt>
                <c:pt idx="3">
                  <c:v>1.1000000000000001</c:v>
                </c:pt>
                <c:pt idx="4">
                  <c:v>0.4</c:v>
                </c:pt>
              </c:numCache>
            </c:numRef>
          </c:val>
          <c:extLst>
            <c:ext xmlns:c16="http://schemas.microsoft.com/office/drawing/2014/chart" uri="{C3380CC4-5D6E-409C-BE32-E72D297353CC}">
              <c16:uniqueId val="{00000000-4688-4444-A37F-5DDAE634D667}"/>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4688-4444-A37F-5DDAE634D667}"/>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477.2</c:v>
                </c:pt>
                <c:pt idx="1">
                  <c:v>454.5</c:v>
                </c:pt>
                <c:pt idx="2">
                  <c:v>259.5</c:v>
                </c:pt>
                <c:pt idx="3">
                  <c:v>0</c:v>
                </c:pt>
                <c:pt idx="4">
                  <c:v>0</c:v>
                </c:pt>
              </c:numCache>
            </c:numRef>
          </c:val>
          <c:extLst>
            <c:ext xmlns:c16="http://schemas.microsoft.com/office/drawing/2014/chart" uri="{C3380CC4-5D6E-409C-BE32-E72D297353CC}">
              <c16:uniqueId val="{00000000-4D87-41BE-AF7B-A01CF872FB91}"/>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4D87-41BE-AF7B-A01CF872FB91}"/>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9.9</c:v>
                </c:pt>
                <c:pt idx="1">
                  <c:v>17.2</c:v>
                </c:pt>
                <c:pt idx="2">
                  <c:v>22.6</c:v>
                </c:pt>
                <c:pt idx="3">
                  <c:v>27.9</c:v>
                </c:pt>
                <c:pt idx="4">
                  <c:v>33.1</c:v>
                </c:pt>
              </c:numCache>
            </c:numRef>
          </c:val>
          <c:extLst>
            <c:ext xmlns:c16="http://schemas.microsoft.com/office/drawing/2014/chart" uri="{C3380CC4-5D6E-409C-BE32-E72D297353CC}">
              <c16:uniqueId val="{00000000-4D8C-48BA-BE43-D818675BC0A5}"/>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4D8C-48BA-BE43-D818675BC0A5}"/>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5955" y="7483889"/>
          <a:ext cx="5662108" cy="2909863"/>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29906" y="7483889"/>
          <a:ext cx="5650978" cy="2909863"/>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352725" y="7483889"/>
          <a:ext cx="5662109" cy="2909863"/>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290758" y="7483889"/>
          <a:ext cx="5660501" cy="2909863"/>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240790" y="7483889"/>
          <a:ext cx="5671634" cy="2909863"/>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（最大出力合計29,600kW）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（最大出力合計29,600kW）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23456" y="12330545"/>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23456" y="15395864"/>
          <a:ext cx="5660287" cy="2909864"/>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23456" y="18478500"/>
          <a:ext cx="5660287" cy="2909863"/>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23456" y="21543819"/>
          <a:ext cx="5660287" cy="2909864"/>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23456" y="24574501"/>
          <a:ext cx="5660287" cy="2909864"/>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979238" y="12330545"/>
          <a:ext cx="5166000" cy="29098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979238" y="15395864"/>
          <a:ext cx="5166000" cy="2909864"/>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979238" y="18478500"/>
          <a:ext cx="5166000" cy="2909863"/>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979238" y="21543819"/>
          <a:ext cx="5166000" cy="2909864"/>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979238" y="24574501"/>
          <a:ext cx="5166000" cy="2909864"/>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815463" y="12330545"/>
          <a:ext cx="5166000" cy="29098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815463" y="15395864"/>
          <a:ext cx="5166000" cy="2909864"/>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815463" y="18478500"/>
          <a:ext cx="5166000" cy="2909863"/>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815463" y="21543819"/>
          <a:ext cx="5166000" cy="2909864"/>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815463" y="24574501"/>
          <a:ext cx="5166000" cy="2909864"/>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651688" y="12330545"/>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651688" y="15395864"/>
          <a:ext cx="5166000" cy="2909864"/>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651688" y="18478500"/>
          <a:ext cx="5166000" cy="2909863"/>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651688" y="21543819"/>
          <a:ext cx="5166000" cy="2909864"/>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651688" y="24574501"/>
          <a:ext cx="5166000" cy="2909864"/>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539867" y="12330545"/>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539867" y="15395864"/>
          <a:ext cx="5166000" cy="2909864"/>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539867" y="18478500"/>
          <a:ext cx="5166000" cy="2909863"/>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539867" y="21543819"/>
          <a:ext cx="5166000" cy="2909864"/>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539867" y="24574501"/>
          <a:ext cx="5166000" cy="2909864"/>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56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56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56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56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56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57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57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57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57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57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57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576"/>
                </a:ext>
              </a:extLst>
            </xdr:cNvPicPr>
          </xdr:nvPicPr>
          <xdr:blipFill>
            <a:blip xmlns:r="http://schemas.openxmlformats.org/officeDocument/2006/relationships" r:embed="rId41"/>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577"/>
                </a:ext>
              </a:extLst>
            </xdr:cNvPicPr>
          </xdr:nvPicPr>
          <xdr:blipFill>
            <a:blip xmlns:r="http://schemas.openxmlformats.org/officeDocument/2006/relationships" r:embed="rId42"/>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578"/>
                </a:ext>
              </a:extLst>
            </xdr:cNvPicPr>
          </xdr:nvPicPr>
          <xdr:blipFill>
            <a:blip xmlns:r="http://schemas.openxmlformats.org/officeDocument/2006/relationships" r:embed="rId43"/>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579"/>
                </a:ext>
              </a:extLst>
            </xdr:cNvPicPr>
          </xdr:nvPicPr>
          <xdr:blipFill>
            <a:blip xmlns:r="http://schemas.openxmlformats.org/officeDocument/2006/relationships" r:embed="rId43"/>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580"/>
                </a:ext>
              </a:extLst>
            </xdr:cNvPicPr>
          </xdr:nvPicPr>
          <xdr:blipFill>
            <a:blip xmlns:r="http://schemas.openxmlformats.org/officeDocument/2006/relationships" r:embed="rId43"/>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581"/>
                </a:ext>
              </a:extLst>
            </xdr:cNvPicPr>
          </xdr:nvPicPr>
          <xdr:blipFill>
            <a:blip xmlns:r="http://schemas.openxmlformats.org/officeDocument/2006/relationships" r:embed="rId42"/>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582"/>
                </a:ext>
              </a:extLst>
            </xdr:cNvPicPr>
          </xdr:nvPicPr>
          <xdr:blipFill>
            <a:blip xmlns:r="http://schemas.openxmlformats.org/officeDocument/2006/relationships" r:embed="rId43"/>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583"/>
                </a:ext>
              </a:extLst>
            </xdr:cNvPicPr>
          </xdr:nvPicPr>
          <xdr:blipFill>
            <a:blip xmlns:r="http://schemas.openxmlformats.org/officeDocument/2006/relationships" r:embed="rId43"/>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584"/>
                </a:ext>
              </a:extLst>
            </xdr:cNvPicPr>
          </xdr:nvPicPr>
          <xdr:blipFill>
            <a:blip xmlns:r="http://schemas.openxmlformats.org/officeDocument/2006/relationships" r:embed="rId43"/>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585"/>
                </a:ext>
              </a:extLst>
            </xdr:cNvPicPr>
          </xdr:nvPicPr>
          <xdr:blipFill>
            <a:blip xmlns:r="http://schemas.openxmlformats.org/officeDocument/2006/relationships" r:embed="rId43"/>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586"/>
                </a:ext>
              </a:extLst>
            </xdr:cNvPicPr>
          </xdr:nvPicPr>
          <xdr:blipFill>
            <a:blip xmlns:r="http://schemas.openxmlformats.org/officeDocument/2006/relationships" r:embed="rId43"/>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587"/>
                </a:ext>
              </a:extLst>
            </xdr:cNvPicPr>
          </xdr:nvPicPr>
          <xdr:blipFill>
            <a:blip xmlns:r="http://schemas.openxmlformats.org/officeDocument/2006/relationships" r:embed="rId44"/>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588"/>
                </a:ext>
              </a:extLst>
            </xdr:cNvPicPr>
          </xdr:nvPicPr>
          <xdr:blipFill>
            <a:blip xmlns:r="http://schemas.openxmlformats.org/officeDocument/2006/relationships" r:embed="rId4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589"/>
                </a:ext>
              </a:extLst>
            </xdr:cNvPicPr>
          </xdr:nvPicPr>
          <xdr:blipFill>
            <a:blip xmlns:r="http://schemas.openxmlformats.org/officeDocument/2006/relationships" r:embed="rId42"/>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590"/>
                </a:ext>
              </a:extLst>
            </xdr:cNvPicPr>
          </xdr:nvPicPr>
          <xdr:blipFill>
            <a:blip xmlns:r="http://schemas.openxmlformats.org/officeDocument/2006/relationships" r:embed="rId45"/>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591"/>
                </a:ext>
              </a:extLst>
            </xdr:cNvPicPr>
          </xdr:nvPicPr>
          <xdr:blipFill>
            <a:blip xmlns:r="http://schemas.openxmlformats.org/officeDocument/2006/relationships" r:embed="rId46"/>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592"/>
                </a:ext>
              </a:extLst>
            </xdr:cNvPicPr>
          </xdr:nvPicPr>
          <xdr:blipFill>
            <a:blip xmlns:r="http://schemas.openxmlformats.org/officeDocument/2006/relationships" r:embed="rId47"/>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593"/>
                </a:ext>
              </a:extLst>
            </xdr:cNvPicPr>
          </xdr:nvPicPr>
          <xdr:blipFill>
            <a:blip xmlns:r="http://schemas.openxmlformats.org/officeDocument/2006/relationships" r:embed="rId48"/>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594"/>
                </a:ext>
              </a:extLst>
            </xdr:cNvPicPr>
          </xdr:nvPicPr>
          <xdr:blipFill>
            <a:blip xmlns:r="http://schemas.openxmlformats.org/officeDocument/2006/relationships" r:embed="rId49"/>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331144</xdr:colOff>
          <xdr:row>43</xdr:row>
          <xdr:rowOff>137949</xdr:rowOff>
        </xdr:from>
        <xdr:to>
          <xdr:col>14</xdr:col>
          <xdr:colOff>118873</xdr:colOff>
          <xdr:row>56</xdr:row>
          <xdr:rowOff>37256</xdr:rowOff>
        </xdr:to>
        <xdr:pic>
          <xdr:nvPicPr>
            <xdr:cNvPr id="108" name="TXT水力_設備利用率">
              <a:extLst>
                <a:ext uri="{FF2B5EF4-FFF2-40B4-BE49-F238E27FC236}">
                  <a16:creationId xmlns:a16="http://schemas.microsoft.com/office/drawing/2014/main" id="{00000000-0008-0000-0000-0000B0160000}"/>
                </a:ext>
              </a:extLst>
            </xdr:cNvPr>
            <xdr:cNvPicPr>
              <a:picLocks noChangeAspect="1" noChangeArrowheads="1"/>
              <a:extLst>
                <a:ext uri="{84589F7E-364E-4C9E-8A38-B11213B215E9}">
                  <a14:cameraTool cellRange="データ!$E$22:$I$35" spid="_x0000_s1595"/>
                </a:ext>
              </a:extLst>
            </xdr:cNvPicPr>
          </xdr:nvPicPr>
          <xdr:blipFill>
            <a:blip xmlns:r="http://schemas.openxmlformats.org/officeDocument/2006/relationships" r:embed="rId50"/>
            <a:srcRect/>
            <a:stretch>
              <a:fillRect/>
            </a:stretch>
          </xdr:blipFill>
          <xdr:spPr bwMode="auto">
            <a:xfrm>
              <a:off x="7053073" y="126156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58</xdr:row>
          <xdr:rowOff>85725</xdr:rowOff>
        </xdr:from>
        <xdr:to>
          <xdr:col>14</xdr:col>
          <xdr:colOff>118874</xdr:colOff>
          <xdr:row>70</xdr:row>
          <xdr:rowOff>189139</xdr:rowOff>
        </xdr:to>
        <xdr:pic>
          <xdr:nvPicPr>
            <xdr:cNvPr id="109" name="TXT水力_修繕費比率">
              <a:extLst>
                <a:ext uri="{FF2B5EF4-FFF2-40B4-BE49-F238E27FC236}">
                  <a16:creationId xmlns:a16="http://schemas.microsoft.com/office/drawing/2014/main" id="{00000000-0008-0000-0000-0000B1160000}"/>
                </a:ext>
              </a:extLst>
            </xdr:cNvPr>
            <xdr:cNvPicPr>
              <a:picLocks noChangeAspect="1" noChangeArrowheads="1"/>
              <a:extLst>
                <a:ext uri="{84589F7E-364E-4C9E-8A38-B11213B215E9}">
                  <a14:cameraTool cellRange="データ!$E$22:$I$35" spid="_x0000_s1596"/>
                </a:ext>
              </a:extLst>
            </xdr:cNvPicPr>
          </xdr:nvPicPr>
          <xdr:blipFill>
            <a:blip xmlns:r="http://schemas.openxmlformats.org/officeDocument/2006/relationships" r:embed="rId50"/>
            <a:srcRect/>
            <a:stretch>
              <a:fillRect/>
            </a:stretch>
          </xdr:blipFill>
          <xdr:spPr bwMode="auto">
            <a:xfrm>
              <a:off x="7053074"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73</xdr:row>
          <xdr:rowOff>70756</xdr:rowOff>
        </xdr:from>
        <xdr:to>
          <xdr:col>14</xdr:col>
          <xdr:colOff>118874</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B2160000}"/>
                </a:ext>
              </a:extLst>
            </xdr:cNvPr>
            <xdr:cNvPicPr>
              <a:picLocks noChangeAspect="1" noChangeArrowheads="1"/>
              <a:extLst>
                <a:ext uri="{84589F7E-364E-4C9E-8A38-B11213B215E9}">
                  <a14:cameraTool cellRange="データ!$E$22:$I$35" spid="_x0000_s1597"/>
                </a:ext>
              </a:extLst>
            </xdr:cNvPicPr>
          </xdr:nvPicPr>
          <xdr:blipFill>
            <a:blip xmlns:r="http://schemas.openxmlformats.org/officeDocument/2006/relationships" r:embed="rId50"/>
            <a:srcRect/>
            <a:stretch>
              <a:fillRect/>
            </a:stretch>
          </xdr:blipFill>
          <xdr:spPr bwMode="auto">
            <a:xfrm>
              <a:off x="7053074"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88</xdr:row>
          <xdr:rowOff>9524</xdr:rowOff>
        </xdr:from>
        <xdr:to>
          <xdr:col>14</xdr:col>
          <xdr:colOff>118874</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B3160000}"/>
                </a:ext>
              </a:extLst>
            </xdr:cNvPr>
            <xdr:cNvPicPr>
              <a:picLocks noChangeAspect="1" noChangeArrowheads="1"/>
              <a:extLst>
                <a:ext uri="{84589F7E-364E-4C9E-8A38-B11213B215E9}">
                  <a14:cameraTool cellRange="データ!$E$22:$I$35" spid="_x0000_s1598"/>
                </a:ext>
              </a:extLst>
            </xdr:cNvPicPr>
          </xdr:nvPicPr>
          <xdr:blipFill>
            <a:blip xmlns:r="http://schemas.openxmlformats.org/officeDocument/2006/relationships" r:embed="rId50"/>
            <a:srcRect/>
            <a:stretch>
              <a:fillRect/>
            </a:stretch>
          </xdr:blipFill>
          <xdr:spPr bwMode="auto">
            <a:xfrm>
              <a:off x="7053074" y="21672095"/>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102</xdr:row>
          <xdr:rowOff>123824</xdr:rowOff>
        </xdr:from>
        <xdr:to>
          <xdr:col>14</xdr:col>
          <xdr:colOff>118874</xdr:colOff>
          <xdr:row>115</xdr:row>
          <xdr:rowOff>23131</xdr:rowOff>
        </xdr:to>
        <xdr:pic>
          <xdr:nvPicPr>
            <xdr:cNvPr id="112" name="TXT水力_FIT収入割合">
              <a:extLst>
                <a:ext uri="{FF2B5EF4-FFF2-40B4-BE49-F238E27FC236}">
                  <a16:creationId xmlns:a16="http://schemas.microsoft.com/office/drawing/2014/main" id="{00000000-0008-0000-0000-0000B4160000}"/>
                </a:ext>
              </a:extLst>
            </xdr:cNvPr>
            <xdr:cNvPicPr>
              <a:picLocks noChangeAspect="1" noChangeArrowheads="1"/>
              <a:extLst>
                <a:ext uri="{84589F7E-364E-4C9E-8A38-B11213B215E9}">
                  <a14:cameraTool cellRange="データ!$E$22:$I$35" spid="_x0000_s1599"/>
                </a:ext>
              </a:extLst>
            </xdr:cNvPicPr>
          </xdr:nvPicPr>
          <xdr:blipFill>
            <a:blip xmlns:r="http://schemas.openxmlformats.org/officeDocument/2006/relationships" r:embed="rId50"/>
            <a:srcRect/>
            <a:stretch>
              <a:fillRect/>
            </a:stretch>
          </xdr:blipFill>
          <xdr:spPr bwMode="auto">
            <a:xfrm>
              <a:off x="7053074" y="24643895"/>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600"/>
                </a:ext>
              </a:extLst>
            </xdr:cNvPicPr>
          </xdr:nvPicPr>
          <xdr:blipFill>
            <a:blip xmlns:r="http://schemas.openxmlformats.org/officeDocument/2006/relationships" r:embed="rId50"/>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601"/>
                </a:ext>
              </a:extLst>
            </xdr:cNvPicPr>
          </xdr:nvPicPr>
          <xdr:blipFill>
            <a:blip xmlns:r="http://schemas.openxmlformats.org/officeDocument/2006/relationships" r:embed="rId50"/>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602"/>
                </a:ext>
              </a:extLst>
            </xdr:cNvPicPr>
          </xdr:nvPicPr>
          <xdr:blipFill>
            <a:blip xmlns:r="http://schemas.openxmlformats.org/officeDocument/2006/relationships" r:embed="rId50"/>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603"/>
                </a:ext>
              </a:extLst>
            </xdr:cNvPicPr>
          </xdr:nvPicPr>
          <xdr:blipFill>
            <a:blip xmlns:r="http://schemas.openxmlformats.org/officeDocument/2006/relationships" r:embed="rId50"/>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604"/>
                </a:ext>
              </a:extLst>
            </xdr:cNvPicPr>
          </xdr:nvPicPr>
          <xdr:blipFill>
            <a:blip xmlns:r="http://schemas.openxmlformats.org/officeDocument/2006/relationships" r:embed="rId50"/>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605"/>
                </a:ext>
              </a:extLst>
            </xdr:cNvPicPr>
          </xdr:nvPicPr>
          <xdr:blipFill>
            <a:blip xmlns:r="http://schemas.openxmlformats.org/officeDocument/2006/relationships" r:embed="rId50"/>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606"/>
                </a:ext>
              </a:extLst>
            </xdr:cNvPicPr>
          </xdr:nvPicPr>
          <xdr:blipFill>
            <a:blip xmlns:r="http://schemas.openxmlformats.org/officeDocument/2006/relationships" r:embed="rId50"/>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607"/>
                </a:ext>
              </a:extLst>
            </xdr:cNvPicPr>
          </xdr:nvPicPr>
          <xdr:blipFill>
            <a:blip xmlns:r="http://schemas.openxmlformats.org/officeDocument/2006/relationships" r:embed="rId50"/>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608"/>
                </a:ext>
              </a:extLst>
            </xdr:cNvPicPr>
          </xdr:nvPicPr>
          <xdr:blipFill>
            <a:blip xmlns:r="http://schemas.openxmlformats.org/officeDocument/2006/relationships" r:embed="rId50"/>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609"/>
                </a:ext>
              </a:extLst>
            </xdr:cNvPicPr>
          </xdr:nvPicPr>
          <xdr:blipFill>
            <a:blip xmlns:r="http://schemas.openxmlformats.org/officeDocument/2006/relationships" r:embed="rId50"/>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S73" zoomScale="55" zoomScaleNormal="55" workbookViewId="0">
      <selection activeCell="AK99" sqref="AK99:AQ11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兵庫県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91.1</v>
      </c>
      <c r="O3" s="129"/>
      <c r="P3" s="129"/>
      <c r="Q3" s="130"/>
      <c r="R3" s="1"/>
      <c r="S3" s="131" t="s">
        <v>8</v>
      </c>
      <c r="T3" s="132"/>
      <c r="U3" s="132"/>
      <c r="V3" s="132"/>
      <c r="W3" s="132"/>
      <c r="X3" s="132"/>
      <c r="Y3" s="132"/>
      <c r="Z3" s="132"/>
      <c r="AA3" s="132"/>
      <c r="AB3" s="132"/>
      <c r="AC3" s="132"/>
      <c r="AD3" s="132"/>
      <c r="AE3" s="132"/>
      <c r="AF3" s="132"/>
      <c r="AG3" s="132"/>
      <c r="AH3" s="133"/>
      <c r="AI3" s="1"/>
      <c r="AJ3" s="1"/>
      <c r="AK3" s="118" t="s">
        <v>264</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130</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132</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36389</v>
      </c>
      <c r="G15" s="171"/>
      <c r="H15" s="171">
        <f>データ!AM6</f>
        <v>38193</v>
      </c>
      <c r="I15" s="171"/>
      <c r="J15" s="171">
        <f>データ!AN6</f>
        <v>36091</v>
      </c>
      <c r="K15" s="171"/>
      <c r="L15" s="171">
        <f>データ!AO6</f>
        <v>37205</v>
      </c>
      <c r="M15" s="171"/>
      <c r="N15" s="172">
        <f>データ!AP6</f>
        <v>37637</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36389</v>
      </c>
      <c r="G16" s="177"/>
      <c r="H16" s="177">
        <f>データ!AR6</f>
        <v>38193</v>
      </c>
      <c r="I16" s="177"/>
      <c r="J16" s="177">
        <f>データ!AS6</f>
        <v>36091</v>
      </c>
      <c r="K16" s="177"/>
      <c r="L16" s="177">
        <f>データ!AT6</f>
        <v>37205</v>
      </c>
      <c r="M16" s="177"/>
      <c r="N16" s="166">
        <f>データ!AU6</f>
        <v>37637</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1389330</v>
      </c>
      <c r="J19" s="180"/>
      <c r="K19" s="180"/>
      <c r="L19" s="180">
        <f>データ!AX6</f>
        <v>1389330</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265</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266</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（最大出力合計29,600kW）</v>
      </c>
      <c r="D123" s="5" t="str">
        <f>データ!EX9</f>
        <v>（最大出力合計-kW）</v>
      </c>
      <c r="E123" s="5" t="str">
        <f>データ!GW9</f>
        <v>（最大出力合計-kW）</v>
      </c>
      <c r="F123" s="5" t="str">
        <f>データ!IV9</f>
        <v>（最大出力合計-kW）</v>
      </c>
      <c r="G123" s="5" t="str">
        <f>データ!KU9</f>
        <v>（最大出力合計29,600kW）</v>
      </c>
    </row>
  </sheetData>
  <sheetProtection algorithmName="SHA-512" hashValue="JMkX7AdoxHGJeFTTAsC2Yfb6N21oIuBjAjLjXzQr8GY6IX7peJ9/RBIDPMTZQoPHVJS7oGgXI3kK/rP1Mb0VkQ==" saltValue="BWGNJORgi2LjbMXZuqWss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2020</v>
      </c>
      <c r="C6" s="67" t="str">
        <f t="shared" ref="C6:AX6" si="6">C7</f>
        <v>280003</v>
      </c>
      <c r="D6" s="67" t="str">
        <f t="shared" si="6"/>
        <v>46</v>
      </c>
      <c r="E6" s="67" t="str">
        <f t="shared" si="6"/>
        <v>04</v>
      </c>
      <c r="F6" s="67" t="str">
        <f t="shared" si="6"/>
        <v>0</v>
      </c>
      <c r="G6" s="67" t="str">
        <f t="shared" si="6"/>
        <v>000</v>
      </c>
      <c r="H6" s="67" t="str">
        <f t="shared" si="6"/>
        <v>兵庫県</v>
      </c>
      <c r="I6" s="67" t="str">
        <f t="shared" si="6"/>
        <v>法適用</v>
      </c>
      <c r="J6" s="67" t="str">
        <f t="shared" si="6"/>
        <v>電気事業</v>
      </c>
      <c r="K6" s="67" t="str">
        <f t="shared" si="6"/>
        <v>自治体職員</v>
      </c>
      <c r="L6" s="68">
        <f t="shared" si="6"/>
        <v>91.1</v>
      </c>
      <c r="M6" s="69" t="str">
        <f t="shared" si="6"/>
        <v>-</v>
      </c>
      <c r="N6" s="69" t="str">
        <f t="shared" si="6"/>
        <v>-</v>
      </c>
      <c r="O6" s="69" t="str">
        <f t="shared" si="6"/>
        <v>-</v>
      </c>
      <c r="P6" s="69">
        <f t="shared" si="6"/>
        <v>12</v>
      </c>
      <c r="Q6" s="69" t="str">
        <f t="shared" si="6"/>
        <v>-</v>
      </c>
      <c r="R6" s="70" t="str">
        <f>R7</f>
        <v>令和18年2月29日　平荘ダム太陽光発電所</v>
      </c>
      <c r="S6" s="71" t="str">
        <f t="shared" si="6"/>
        <v>令和18年2月29日　平荘ダム太陽光発電所</v>
      </c>
      <c r="T6" s="67" t="str">
        <f t="shared" si="6"/>
        <v>無</v>
      </c>
      <c r="U6" s="71" t="str">
        <f t="shared" si="6"/>
        <v>関西電力株式会社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36389</v>
      </c>
      <c r="AM6" s="69">
        <f t="shared" si="6"/>
        <v>38193</v>
      </c>
      <c r="AN6" s="69">
        <f t="shared" si="6"/>
        <v>36091</v>
      </c>
      <c r="AO6" s="69">
        <f t="shared" si="6"/>
        <v>37205</v>
      </c>
      <c r="AP6" s="69">
        <f t="shared" si="6"/>
        <v>37637</v>
      </c>
      <c r="AQ6" s="69">
        <f t="shared" si="6"/>
        <v>36389</v>
      </c>
      <c r="AR6" s="69">
        <f t="shared" si="6"/>
        <v>38193</v>
      </c>
      <c r="AS6" s="69">
        <f t="shared" si="6"/>
        <v>36091</v>
      </c>
      <c r="AT6" s="69">
        <f t="shared" si="6"/>
        <v>37205</v>
      </c>
      <c r="AU6" s="69">
        <f t="shared" si="6"/>
        <v>37637</v>
      </c>
      <c r="AV6" s="69" t="str">
        <f t="shared" si="6"/>
        <v>-</v>
      </c>
      <c r="AW6" s="69">
        <f t="shared" si="6"/>
        <v>1389330</v>
      </c>
      <c r="AX6" s="69">
        <f t="shared" si="6"/>
        <v>1389330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v>91.1</v>
      </c>
      <c r="M7" s="79" t="s">
        <v>129</v>
      </c>
      <c r="N7" s="79" t="s">
        <v>129</v>
      </c>
      <c r="O7" s="80" t="s">
        <v>129</v>
      </c>
      <c r="P7" s="80">
        <v>12</v>
      </c>
      <c r="Q7" s="80" t="s">
        <v>129</v>
      </c>
      <c r="R7" s="81" t="s">
        <v>130</v>
      </c>
      <c r="S7" s="81" t="s">
        <v>130</v>
      </c>
      <c r="T7" s="82" t="s">
        <v>131</v>
      </c>
      <c r="U7" s="81" t="s">
        <v>132</v>
      </c>
      <c r="V7" s="78" t="s">
        <v>129</v>
      </c>
      <c r="W7" s="80" t="s">
        <v>129</v>
      </c>
      <c r="X7" s="80" t="s">
        <v>129</v>
      </c>
      <c r="Y7" s="80" t="s">
        <v>129</v>
      </c>
      <c r="Z7" s="80" t="s">
        <v>129</v>
      </c>
      <c r="AA7" s="80" t="s">
        <v>129</v>
      </c>
      <c r="AB7" s="80" t="s">
        <v>129</v>
      </c>
      <c r="AC7" s="80" t="s">
        <v>129</v>
      </c>
      <c r="AD7" s="80" t="s">
        <v>129</v>
      </c>
      <c r="AE7" s="80" t="s">
        <v>129</v>
      </c>
      <c r="AF7" s="80" t="s">
        <v>129</v>
      </c>
      <c r="AG7" s="80" t="s">
        <v>129</v>
      </c>
      <c r="AH7" s="80" t="s">
        <v>129</v>
      </c>
      <c r="AI7" s="80" t="s">
        <v>129</v>
      </c>
      <c r="AJ7" s="80" t="s">
        <v>129</v>
      </c>
      <c r="AK7" s="80" t="s">
        <v>129</v>
      </c>
      <c r="AL7" s="80">
        <v>36389</v>
      </c>
      <c r="AM7" s="80">
        <v>38193</v>
      </c>
      <c r="AN7" s="80">
        <v>36091</v>
      </c>
      <c r="AO7" s="80">
        <v>37205</v>
      </c>
      <c r="AP7" s="80">
        <v>37637</v>
      </c>
      <c r="AQ7" s="80">
        <v>36389</v>
      </c>
      <c r="AR7" s="80">
        <v>38193</v>
      </c>
      <c r="AS7" s="80">
        <v>36091</v>
      </c>
      <c r="AT7" s="80">
        <v>37205</v>
      </c>
      <c r="AU7" s="80">
        <v>37637</v>
      </c>
      <c r="AV7" s="80" t="s">
        <v>129</v>
      </c>
      <c r="AW7" s="80">
        <v>1389330</v>
      </c>
      <c r="AX7" s="80">
        <v>1389330</v>
      </c>
      <c r="AY7" s="83">
        <v>129.19999999999999</v>
      </c>
      <c r="AZ7" s="83">
        <v>130.5</v>
      </c>
      <c r="BA7" s="83">
        <v>124.5</v>
      </c>
      <c r="BB7" s="83">
        <v>130.6</v>
      </c>
      <c r="BC7" s="83">
        <v>132.4</v>
      </c>
      <c r="BD7" s="83">
        <v>135.9</v>
      </c>
      <c r="BE7" s="83">
        <v>130.5</v>
      </c>
      <c r="BF7" s="83">
        <v>129.9</v>
      </c>
      <c r="BG7" s="83">
        <v>130.19999999999999</v>
      </c>
      <c r="BH7" s="83">
        <v>134.6</v>
      </c>
      <c r="BI7" s="83">
        <v>100</v>
      </c>
      <c r="BJ7" s="83">
        <v>129.1</v>
      </c>
      <c r="BK7" s="83">
        <v>128.6</v>
      </c>
      <c r="BL7" s="83">
        <v>122.1</v>
      </c>
      <c r="BM7" s="83">
        <v>126.2</v>
      </c>
      <c r="BN7" s="83">
        <v>129.19999999999999</v>
      </c>
      <c r="BO7" s="83">
        <v>136.30000000000001</v>
      </c>
      <c r="BP7" s="83">
        <v>130.69999999999999</v>
      </c>
      <c r="BQ7" s="83">
        <v>128.9</v>
      </c>
      <c r="BR7" s="83">
        <v>129.30000000000001</v>
      </c>
      <c r="BS7" s="83">
        <v>133.80000000000001</v>
      </c>
      <c r="BT7" s="83">
        <v>100</v>
      </c>
      <c r="BU7" s="83">
        <v>101.6</v>
      </c>
      <c r="BV7" s="83">
        <v>178.9</v>
      </c>
      <c r="BW7" s="83">
        <v>107.3</v>
      </c>
      <c r="BX7" s="83">
        <v>1367.1</v>
      </c>
      <c r="BY7" s="83">
        <v>2409.3000000000002</v>
      </c>
      <c r="BZ7" s="83">
        <v>688</v>
      </c>
      <c r="CA7" s="83">
        <v>707.7</v>
      </c>
      <c r="CB7" s="83">
        <v>749.1</v>
      </c>
      <c r="CC7" s="83">
        <v>763.6</v>
      </c>
      <c r="CD7" s="83">
        <v>666.3</v>
      </c>
      <c r="CE7" s="83">
        <v>100</v>
      </c>
      <c r="CF7" s="83">
        <v>28912.400000000001</v>
      </c>
      <c r="CG7" s="83">
        <v>28654.7</v>
      </c>
      <c r="CH7" s="83">
        <v>30179.5</v>
      </c>
      <c r="CI7" s="83">
        <v>28989.4</v>
      </c>
      <c r="CJ7" s="83">
        <v>28177.3</v>
      </c>
      <c r="CK7" s="83">
        <v>8260</v>
      </c>
      <c r="CL7" s="83">
        <v>8600.1</v>
      </c>
      <c r="CM7" s="83">
        <v>9078.5</v>
      </c>
      <c r="CN7" s="83">
        <v>9106</v>
      </c>
      <c r="CO7" s="83">
        <v>9268.1</v>
      </c>
      <c r="CP7" s="80">
        <v>864132</v>
      </c>
      <c r="CQ7" s="80">
        <v>895319</v>
      </c>
      <c r="CR7" s="80">
        <v>822479</v>
      </c>
      <c r="CS7" s="80">
        <v>877151</v>
      </c>
      <c r="CT7" s="80">
        <v>873182</v>
      </c>
      <c r="CU7" s="80">
        <v>1543942</v>
      </c>
      <c r="CV7" s="80">
        <v>1467681</v>
      </c>
      <c r="CW7" s="80">
        <v>1533303</v>
      </c>
      <c r="CX7" s="80">
        <v>1359753</v>
      </c>
      <c r="CY7" s="80">
        <v>1430009</v>
      </c>
      <c r="CZ7" s="80">
        <v>29600</v>
      </c>
      <c r="DA7" s="83">
        <v>14</v>
      </c>
      <c r="DB7" s="83">
        <v>14.7</v>
      </c>
      <c r="DC7" s="83">
        <v>13.9</v>
      </c>
      <c r="DD7" s="83">
        <v>14.3</v>
      </c>
      <c r="DE7" s="83">
        <v>14.5</v>
      </c>
      <c r="DF7" s="83">
        <v>36.200000000000003</v>
      </c>
      <c r="DG7" s="83">
        <v>36.5</v>
      </c>
      <c r="DH7" s="83">
        <v>35.299999999999997</v>
      </c>
      <c r="DI7" s="83">
        <v>35</v>
      </c>
      <c r="DJ7" s="83">
        <v>34.299999999999997</v>
      </c>
      <c r="DK7" s="83">
        <v>0.5</v>
      </c>
      <c r="DL7" s="83">
        <v>0.6</v>
      </c>
      <c r="DM7" s="83">
        <v>0.7</v>
      </c>
      <c r="DN7" s="83">
        <v>1.1000000000000001</v>
      </c>
      <c r="DO7" s="83">
        <v>0.4</v>
      </c>
      <c r="DP7" s="83">
        <v>18.2</v>
      </c>
      <c r="DQ7" s="83">
        <v>20.9</v>
      </c>
      <c r="DR7" s="83">
        <v>21.1</v>
      </c>
      <c r="DS7" s="83">
        <v>19</v>
      </c>
      <c r="DT7" s="83">
        <v>20.6</v>
      </c>
      <c r="DU7" s="83">
        <v>477.2</v>
      </c>
      <c r="DV7" s="83">
        <v>454.5</v>
      </c>
      <c r="DW7" s="83">
        <v>259.5</v>
      </c>
      <c r="DX7" s="83">
        <v>0</v>
      </c>
      <c r="DY7" s="83">
        <v>0</v>
      </c>
      <c r="DZ7" s="83">
        <v>103.6</v>
      </c>
      <c r="EA7" s="83">
        <v>95.7</v>
      </c>
      <c r="EB7" s="83">
        <v>88.5</v>
      </c>
      <c r="EC7" s="83">
        <v>92.4</v>
      </c>
      <c r="ED7" s="83">
        <v>95.1</v>
      </c>
      <c r="EE7" s="83">
        <v>9.9</v>
      </c>
      <c r="EF7" s="83">
        <v>17.2</v>
      </c>
      <c r="EG7" s="83">
        <v>22.6</v>
      </c>
      <c r="EH7" s="83">
        <v>27.9</v>
      </c>
      <c r="EI7" s="83">
        <v>33.1</v>
      </c>
      <c r="EJ7" s="83">
        <v>60.3</v>
      </c>
      <c r="EK7" s="83">
        <v>60.2</v>
      </c>
      <c r="EL7" s="83">
        <v>61.2</v>
      </c>
      <c r="EM7" s="83">
        <v>61.9</v>
      </c>
      <c r="EN7" s="83">
        <v>62</v>
      </c>
      <c r="EO7" s="83">
        <v>100</v>
      </c>
      <c r="EP7" s="83">
        <v>100</v>
      </c>
      <c r="EQ7" s="83">
        <v>100</v>
      </c>
      <c r="ER7" s="83">
        <v>100</v>
      </c>
      <c r="ES7" s="83">
        <v>100</v>
      </c>
      <c r="ET7" s="83">
        <v>20.5</v>
      </c>
      <c r="EU7" s="83">
        <v>21.4</v>
      </c>
      <c r="EV7" s="83">
        <v>22.6</v>
      </c>
      <c r="EW7" s="83">
        <v>22.2</v>
      </c>
      <c r="EX7" s="83">
        <v>23</v>
      </c>
      <c r="EY7" s="80" t="s">
        <v>129</v>
      </c>
      <c r="EZ7" s="83" t="s">
        <v>129</v>
      </c>
      <c r="FA7" s="83" t="s">
        <v>129</v>
      </c>
      <c r="FB7" s="83" t="s">
        <v>129</v>
      </c>
      <c r="FC7" s="83" t="s">
        <v>129</v>
      </c>
      <c r="FD7" s="83" t="s">
        <v>129</v>
      </c>
      <c r="FE7" s="83">
        <v>37.299999999999997</v>
      </c>
      <c r="FF7" s="83">
        <v>38</v>
      </c>
      <c r="FG7" s="83">
        <v>36.5</v>
      </c>
      <c r="FH7" s="83">
        <v>36.6</v>
      </c>
      <c r="FI7" s="83">
        <v>35.799999999999997</v>
      </c>
      <c r="FJ7" s="83" t="s">
        <v>129</v>
      </c>
      <c r="FK7" s="83" t="s">
        <v>129</v>
      </c>
      <c r="FL7" s="83" t="s">
        <v>129</v>
      </c>
      <c r="FM7" s="83" t="s">
        <v>129</v>
      </c>
      <c r="FN7" s="83" t="s">
        <v>129</v>
      </c>
      <c r="FO7" s="83">
        <v>19.3</v>
      </c>
      <c r="FP7" s="83">
        <v>20.6</v>
      </c>
      <c r="FQ7" s="83">
        <v>21.6</v>
      </c>
      <c r="FR7" s="83">
        <v>20</v>
      </c>
      <c r="FS7" s="83">
        <v>22.1</v>
      </c>
      <c r="FT7" s="83" t="s">
        <v>129</v>
      </c>
      <c r="FU7" s="83" t="s">
        <v>129</v>
      </c>
      <c r="FV7" s="83" t="s">
        <v>129</v>
      </c>
      <c r="FW7" s="83" t="s">
        <v>129</v>
      </c>
      <c r="FX7" s="83" t="s">
        <v>129</v>
      </c>
      <c r="FY7" s="83">
        <v>83.3</v>
      </c>
      <c r="FZ7" s="83">
        <v>73.2</v>
      </c>
      <c r="GA7" s="83">
        <v>71.400000000000006</v>
      </c>
      <c r="GB7" s="83">
        <v>82</v>
      </c>
      <c r="GC7" s="83">
        <v>87.3</v>
      </c>
      <c r="GD7" s="83" t="s">
        <v>129</v>
      </c>
      <c r="GE7" s="83" t="s">
        <v>129</v>
      </c>
      <c r="GF7" s="83" t="s">
        <v>129</v>
      </c>
      <c r="GG7" s="83" t="s">
        <v>129</v>
      </c>
      <c r="GH7" s="83" t="s">
        <v>129</v>
      </c>
      <c r="GI7" s="83">
        <v>62.1</v>
      </c>
      <c r="GJ7" s="83">
        <v>62.6</v>
      </c>
      <c r="GK7" s="83">
        <v>63.4</v>
      </c>
      <c r="GL7" s="83">
        <v>63.8</v>
      </c>
      <c r="GM7" s="83">
        <v>63.6</v>
      </c>
      <c r="GN7" s="83" t="s">
        <v>129</v>
      </c>
      <c r="GO7" s="83" t="s">
        <v>129</v>
      </c>
      <c r="GP7" s="83" t="s">
        <v>129</v>
      </c>
      <c r="GQ7" s="83" t="s">
        <v>129</v>
      </c>
      <c r="GR7" s="83" t="s">
        <v>129</v>
      </c>
      <c r="GS7" s="83">
        <v>14.4</v>
      </c>
      <c r="GT7" s="83">
        <v>15.3</v>
      </c>
      <c r="GU7" s="83">
        <v>16.100000000000001</v>
      </c>
      <c r="GV7" s="83">
        <v>15.2</v>
      </c>
      <c r="GW7" s="83">
        <v>17.7</v>
      </c>
      <c r="GX7" s="80" t="s">
        <v>129</v>
      </c>
      <c r="GY7" s="83" t="s">
        <v>129</v>
      </c>
      <c r="GZ7" s="83" t="s">
        <v>129</v>
      </c>
      <c r="HA7" s="83" t="s">
        <v>129</v>
      </c>
      <c r="HB7" s="83" t="s">
        <v>129</v>
      </c>
      <c r="HC7" s="83" t="s">
        <v>129</v>
      </c>
      <c r="HD7" s="83">
        <v>30.4</v>
      </c>
      <c r="HE7" s="83">
        <v>31.1</v>
      </c>
      <c r="HF7" s="83">
        <v>31.5</v>
      </c>
      <c r="HG7" s="83">
        <v>21.3</v>
      </c>
      <c r="HH7" s="83">
        <v>11.7</v>
      </c>
      <c r="HI7" s="83" t="s">
        <v>129</v>
      </c>
      <c r="HJ7" s="83" t="s">
        <v>129</v>
      </c>
      <c r="HK7" s="83" t="s">
        <v>129</v>
      </c>
      <c r="HL7" s="83" t="s">
        <v>129</v>
      </c>
      <c r="HM7" s="83" t="s">
        <v>129</v>
      </c>
      <c r="HN7" s="83">
        <v>7.2</v>
      </c>
      <c r="HO7" s="83">
        <v>45.8</v>
      </c>
      <c r="HP7" s="83">
        <v>43.9</v>
      </c>
      <c r="HQ7" s="83">
        <v>28.3</v>
      </c>
      <c r="HR7" s="83">
        <v>17.899999999999999</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76.599999999999994</v>
      </c>
      <c r="II7" s="83">
        <v>80.400000000000006</v>
      </c>
      <c r="IJ7" s="83">
        <v>84.9</v>
      </c>
      <c r="IK7" s="83">
        <v>76.900000000000006</v>
      </c>
      <c r="IL7" s="83">
        <v>81.8</v>
      </c>
      <c r="IM7" s="83" t="s">
        <v>129</v>
      </c>
      <c r="IN7" s="83" t="s">
        <v>129</v>
      </c>
      <c r="IO7" s="83" t="s">
        <v>129</v>
      </c>
      <c r="IP7" s="83" t="s">
        <v>129</v>
      </c>
      <c r="IQ7" s="83" t="s">
        <v>129</v>
      </c>
      <c r="IR7" s="83">
        <v>81.3</v>
      </c>
      <c r="IS7" s="83">
        <v>47.5</v>
      </c>
      <c r="IT7" s="83">
        <v>40.4</v>
      </c>
      <c r="IU7" s="83">
        <v>28.2</v>
      </c>
      <c r="IV7" s="83">
        <v>0</v>
      </c>
      <c r="IW7" s="80" t="s">
        <v>129</v>
      </c>
      <c r="IX7" s="83" t="s">
        <v>129</v>
      </c>
      <c r="IY7" s="83" t="s">
        <v>129</v>
      </c>
      <c r="IZ7" s="83" t="s">
        <v>129</v>
      </c>
      <c r="JA7" s="83" t="s">
        <v>129</v>
      </c>
      <c r="JB7" s="83" t="s">
        <v>129</v>
      </c>
      <c r="JC7" s="83">
        <v>15.5</v>
      </c>
      <c r="JD7" s="83">
        <v>13.1</v>
      </c>
      <c r="JE7" s="83">
        <v>19.899999999999999</v>
      </c>
      <c r="JF7" s="83">
        <v>16.899999999999999</v>
      </c>
      <c r="JG7" s="83">
        <v>20.9</v>
      </c>
      <c r="JH7" s="83" t="s">
        <v>129</v>
      </c>
      <c r="JI7" s="83" t="s">
        <v>129</v>
      </c>
      <c r="JJ7" s="83" t="s">
        <v>129</v>
      </c>
      <c r="JK7" s="83" t="s">
        <v>129</v>
      </c>
      <c r="JL7" s="83" t="s">
        <v>129</v>
      </c>
      <c r="JM7" s="83">
        <v>28.4</v>
      </c>
      <c r="JN7" s="83">
        <v>25</v>
      </c>
      <c r="JO7" s="83">
        <v>12.9</v>
      </c>
      <c r="JP7" s="83">
        <v>14</v>
      </c>
      <c r="JQ7" s="83">
        <v>15.5</v>
      </c>
      <c r="JR7" s="83" t="s">
        <v>129</v>
      </c>
      <c r="JS7" s="83" t="s">
        <v>129</v>
      </c>
      <c r="JT7" s="83" t="s">
        <v>129</v>
      </c>
      <c r="JU7" s="83" t="s">
        <v>129</v>
      </c>
      <c r="JV7" s="83" t="s">
        <v>129</v>
      </c>
      <c r="JW7" s="83">
        <v>167.2</v>
      </c>
      <c r="JX7" s="83">
        <v>267.7</v>
      </c>
      <c r="JY7" s="83">
        <v>155.5</v>
      </c>
      <c r="JZ7" s="83">
        <v>121</v>
      </c>
      <c r="KA7" s="83">
        <v>81.7</v>
      </c>
      <c r="KB7" s="83" t="s">
        <v>129</v>
      </c>
      <c r="KC7" s="83" t="s">
        <v>129</v>
      </c>
      <c r="KD7" s="83" t="s">
        <v>129</v>
      </c>
      <c r="KE7" s="83" t="s">
        <v>129</v>
      </c>
      <c r="KF7" s="83" t="s">
        <v>129</v>
      </c>
      <c r="KG7" s="83">
        <v>53.3</v>
      </c>
      <c r="KH7" s="83">
        <v>29</v>
      </c>
      <c r="KI7" s="83">
        <v>32.4</v>
      </c>
      <c r="KJ7" s="83">
        <v>42.4</v>
      </c>
      <c r="KK7" s="83">
        <v>45.4</v>
      </c>
      <c r="KL7" s="83" t="s">
        <v>129</v>
      </c>
      <c r="KM7" s="83" t="s">
        <v>129</v>
      </c>
      <c r="KN7" s="83" t="s">
        <v>129</v>
      </c>
      <c r="KO7" s="83" t="s">
        <v>129</v>
      </c>
      <c r="KP7" s="83" t="s">
        <v>129</v>
      </c>
      <c r="KQ7" s="83">
        <v>100</v>
      </c>
      <c r="KR7" s="83">
        <v>100</v>
      </c>
      <c r="KS7" s="83">
        <v>100</v>
      </c>
      <c r="KT7" s="83">
        <v>100</v>
      </c>
      <c r="KU7" s="83">
        <v>56</v>
      </c>
      <c r="KV7" s="80">
        <v>29600</v>
      </c>
      <c r="KW7" s="83">
        <v>14</v>
      </c>
      <c r="KX7" s="83">
        <v>14.7</v>
      </c>
      <c r="KY7" s="83">
        <v>13.9</v>
      </c>
      <c r="KZ7" s="83">
        <v>14.3</v>
      </c>
      <c r="LA7" s="83">
        <v>14.5</v>
      </c>
      <c r="LB7" s="83">
        <v>15.3</v>
      </c>
      <c r="LC7" s="83">
        <v>15.4</v>
      </c>
      <c r="LD7" s="83">
        <v>15.1</v>
      </c>
      <c r="LE7" s="83">
        <v>15.5</v>
      </c>
      <c r="LF7" s="83">
        <v>15.2</v>
      </c>
      <c r="LG7" s="83">
        <v>0.5</v>
      </c>
      <c r="LH7" s="83">
        <v>0.6</v>
      </c>
      <c r="LI7" s="83">
        <v>0.7</v>
      </c>
      <c r="LJ7" s="83">
        <v>1.1000000000000001</v>
      </c>
      <c r="LK7" s="83">
        <v>0.4</v>
      </c>
      <c r="LL7" s="83">
        <v>2.4</v>
      </c>
      <c r="LM7" s="83">
        <v>4.0999999999999996</v>
      </c>
      <c r="LN7" s="83">
        <v>2.2000000000000002</v>
      </c>
      <c r="LO7" s="83">
        <v>2.4</v>
      </c>
      <c r="LP7" s="83">
        <v>3.7</v>
      </c>
      <c r="LQ7" s="83">
        <v>477.2</v>
      </c>
      <c r="LR7" s="83">
        <v>454.5</v>
      </c>
      <c r="LS7" s="83">
        <v>259.5</v>
      </c>
      <c r="LT7" s="83">
        <v>0</v>
      </c>
      <c r="LU7" s="83">
        <v>0</v>
      </c>
      <c r="LV7" s="83">
        <v>494.6</v>
      </c>
      <c r="LW7" s="83">
        <v>469.5</v>
      </c>
      <c r="LX7" s="83">
        <v>391.3</v>
      </c>
      <c r="LY7" s="83">
        <v>270.5</v>
      </c>
      <c r="LZ7" s="83">
        <v>252.2</v>
      </c>
      <c r="MA7" s="83">
        <v>9.9</v>
      </c>
      <c r="MB7" s="83">
        <v>17.2</v>
      </c>
      <c r="MC7" s="83">
        <v>22.6</v>
      </c>
      <c r="MD7" s="83">
        <v>27.9</v>
      </c>
      <c r="ME7" s="83">
        <v>33.1</v>
      </c>
      <c r="MF7" s="83">
        <v>11.5</v>
      </c>
      <c r="MG7" s="83">
        <v>16.100000000000001</v>
      </c>
      <c r="MH7" s="83">
        <v>22.3</v>
      </c>
      <c r="MI7" s="83">
        <v>27.3</v>
      </c>
      <c r="MJ7" s="83">
        <v>32.5</v>
      </c>
      <c r="MK7" s="83">
        <v>100</v>
      </c>
      <c r="ML7" s="83">
        <v>100</v>
      </c>
      <c r="MM7" s="83">
        <v>100</v>
      </c>
      <c r="MN7" s="83">
        <v>100</v>
      </c>
      <c r="MO7" s="83">
        <v>100</v>
      </c>
      <c r="MP7" s="83">
        <v>100</v>
      </c>
      <c r="MQ7" s="83">
        <v>100</v>
      </c>
      <c r="MR7" s="83">
        <v>100</v>
      </c>
      <c r="MS7" s="83">
        <v>100</v>
      </c>
      <c r="MT7" s="83">
        <v>100</v>
      </c>
      <c r="MU7" s="83" t="s">
        <v>129</v>
      </c>
      <c r="MV7" s="83" t="s">
        <v>129</v>
      </c>
      <c r="MW7" s="83" t="s">
        <v>129</v>
      </c>
      <c r="MX7" s="83" t="s">
        <v>129</v>
      </c>
      <c r="MY7" s="83" t="s">
        <v>129</v>
      </c>
      <c r="MZ7" s="83" t="s">
        <v>129</v>
      </c>
      <c r="NA7" s="83" t="s">
        <v>129</v>
      </c>
      <c r="NB7" s="83" t="s">
        <v>129</v>
      </c>
      <c r="NC7" s="83" t="s">
        <v>129</v>
      </c>
      <c r="ND7" s="83" t="s">
        <v>129</v>
      </c>
      <c r="NE7" s="83" t="s">
        <v>129</v>
      </c>
      <c r="NF7" s="83" t="s">
        <v>129</v>
      </c>
      <c r="NG7" s="83">
        <v>12</v>
      </c>
      <c r="NH7" s="83">
        <v>12</v>
      </c>
      <c r="NI7" s="83">
        <v>12</v>
      </c>
      <c r="NJ7" s="83">
        <v>12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133</v>
      </c>
      <c r="FB8" s="85"/>
      <c r="FC8" s="85"/>
      <c r="FD8" s="85"/>
      <c r="FE8" s="85"/>
      <c r="FF8" s="86"/>
      <c r="FG8" s="85"/>
      <c r="FH8" s="85"/>
      <c r="FI8" s="85" t="str">
        <f>FJ4</f>
        <v>修繕費比率（％）</v>
      </c>
      <c r="FJ8" s="85" t="b">
        <f>IF(SUM($M$6,$MU$7:$MX$7)=0,FALSE,TRUE)</f>
        <v>0</v>
      </c>
      <c r="FK8" s="87" t="s">
        <v>133</v>
      </c>
      <c r="FL8" s="85"/>
      <c r="FM8" s="85"/>
      <c r="FN8" s="85"/>
      <c r="FO8" s="85"/>
      <c r="FP8" s="85"/>
      <c r="FQ8" s="86"/>
      <c r="FR8" s="85"/>
      <c r="FS8" s="85" t="str">
        <f>FT4</f>
        <v>企業債残高対料金収入比率（％）</v>
      </c>
      <c r="FT8" s="85" t="b">
        <f>IF(SUM($M$6,$MU$7:$MX$7)=0,FALSE,TRUE)</f>
        <v>0</v>
      </c>
      <c r="FU8" s="87" t="s">
        <v>133</v>
      </c>
      <c r="FV8" s="85"/>
      <c r="FW8" s="85"/>
      <c r="FX8" s="85"/>
      <c r="FY8" s="85"/>
      <c r="FZ8" s="85"/>
      <c r="GA8" s="85"/>
      <c r="GB8" s="86"/>
      <c r="GC8" s="85" t="str">
        <f>GD4</f>
        <v>有形固定資産減価償却率（％）</v>
      </c>
      <c r="GD8" s="85" t="b">
        <f>IF(SUM($M$6,$MU$7:$MX$7)=0,FALSE,TRUE)</f>
        <v>0</v>
      </c>
      <c r="GE8" s="87" t="s">
        <v>133</v>
      </c>
      <c r="GF8" s="85"/>
      <c r="GG8" s="85"/>
      <c r="GH8" s="85"/>
      <c r="GI8" s="85"/>
      <c r="GJ8" s="85"/>
      <c r="GK8" s="85"/>
      <c r="GL8" s="85"/>
      <c r="GM8" s="85" t="str">
        <f>GN4</f>
        <v>FIT収入割合（％）</v>
      </c>
      <c r="GN8" s="85" t="b">
        <f>IF(SUM($M$6,$MU$7:$MX$7)=0,FALSE,TRUE)</f>
        <v>0</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f>IF(SUM($N$7,$MY$7:$NB$7)=0,FALSE,TRUE)</f>
        <v>0</v>
      </c>
      <c r="ID8" s="87" t="s">
        <v>133</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f>IF(SUM($O$7,$NC$7:$NF$7)=0,FALSE,TRUE)</f>
        <v>0</v>
      </c>
      <c r="KC8" s="87" t="s">
        <v>133</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1</v>
      </c>
      <c r="KX8" s="87" t="s">
        <v>133</v>
      </c>
      <c r="KY8" s="85"/>
      <c r="KZ8" s="85"/>
      <c r="LA8" s="85"/>
      <c r="LB8" s="85"/>
      <c r="LC8" s="86"/>
      <c r="LD8" s="85"/>
      <c r="LE8" s="85"/>
      <c r="LF8" s="85" t="str">
        <f>LG4</f>
        <v>修繕費比率（％）</v>
      </c>
      <c r="LG8" s="85" t="b">
        <f>IF(SUM($P$7,$NG$7:$NJ$7)=0,FALSE,TRUE)</f>
        <v>1</v>
      </c>
      <c r="LH8" s="87" t="s">
        <v>133</v>
      </c>
      <c r="LI8" s="85"/>
      <c r="LJ8" s="85"/>
      <c r="LK8" s="85"/>
      <c r="LL8" s="85"/>
      <c r="LM8" s="85"/>
      <c r="LN8" s="86"/>
      <c r="LO8" s="85"/>
      <c r="LP8" s="85" t="str">
        <f>LQ4</f>
        <v>企業債残高対料金収入比率（％）</v>
      </c>
      <c r="LQ8" s="85" t="b">
        <f>IF(SUM($P$7,$NG$7:$NJ$7)=0,FALSE,TRUE)</f>
        <v>1</v>
      </c>
      <c r="LR8" s="87" t="s">
        <v>133</v>
      </c>
      <c r="LS8" s="85"/>
      <c r="LT8" s="85"/>
      <c r="LU8" s="85"/>
      <c r="LV8" s="85"/>
      <c r="LW8" s="85"/>
      <c r="LX8" s="85"/>
      <c r="LY8" s="86"/>
      <c r="LZ8" s="85" t="str">
        <f>MA4</f>
        <v>有形固定資産減価償却率（％）</v>
      </c>
      <c r="MA8" s="85" t="b">
        <f>IF(SUM($P$7,$NG$7:$NJ$7)=0,FALSE,TRUE)</f>
        <v>1</v>
      </c>
      <c r="MB8" s="87" t="s">
        <v>133</v>
      </c>
      <c r="MC8" s="85"/>
      <c r="MD8" s="85"/>
      <c r="ME8" s="85"/>
      <c r="MF8" s="85"/>
      <c r="MG8" s="85"/>
      <c r="MH8" s="85"/>
      <c r="MI8" s="85"/>
      <c r="MJ8" s="85" t="str">
        <f>MK4</f>
        <v>FIT収入割合（％）</v>
      </c>
      <c r="MK8" s="85" t="b">
        <f>IF(SUM($P$7,$NG$7:$NJ$7)=0,FALSE,TRUE)</f>
        <v>1</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（最大出力合計29,600kW）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（最大出力合計29,600kW）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129.19999999999999</v>
      </c>
      <c r="AZ11" s="95">
        <f>AZ7</f>
        <v>130.5</v>
      </c>
      <c r="BA11" s="95">
        <f>BA7</f>
        <v>124.5</v>
      </c>
      <c r="BB11" s="95">
        <f>BB7</f>
        <v>130.6</v>
      </c>
      <c r="BC11" s="95">
        <f>BC7</f>
        <v>132.4</v>
      </c>
      <c r="BD11" s="84"/>
      <c r="BE11" s="84"/>
      <c r="BF11" s="84"/>
      <c r="BG11" s="84"/>
      <c r="BH11" s="84"/>
      <c r="BI11" s="94" t="s">
        <v>141</v>
      </c>
      <c r="BJ11" s="95">
        <f>BJ7</f>
        <v>129.1</v>
      </c>
      <c r="BK11" s="95">
        <f>BK7</f>
        <v>128.6</v>
      </c>
      <c r="BL11" s="95">
        <f>BL7</f>
        <v>122.1</v>
      </c>
      <c r="BM11" s="95">
        <f>BM7</f>
        <v>126.2</v>
      </c>
      <c r="BN11" s="95">
        <f>BN7</f>
        <v>129.19999999999999</v>
      </c>
      <c r="BO11" s="84"/>
      <c r="BP11" s="84"/>
      <c r="BQ11" s="84"/>
      <c r="BR11" s="84"/>
      <c r="BS11" s="84"/>
      <c r="BT11" s="94" t="s">
        <v>141</v>
      </c>
      <c r="BU11" s="95">
        <f>BU7</f>
        <v>101.6</v>
      </c>
      <c r="BV11" s="95">
        <f>BV7</f>
        <v>178.9</v>
      </c>
      <c r="BW11" s="95">
        <f>BW7</f>
        <v>107.3</v>
      </c>
      <c r="BX11" s="95">
        <f>BX7</f>
        <v>1367.1</v>
      </c>
      <c r="BY11" s="95">
        <f>BY7</f>
        <v>2409.3000000000002</v>
      </c>
      <c r="BZ11" s="84"/>
      <c r="CA11" s="84"/>
      <c r="CB11" s="84"/>
      <c r="CC11" s="84"/>
      <c r="CD11" s="84"/>
      <c r="CE11" s="94" t="s">
        <v>141</v>
      </c>
      <c r="CF11" s="95">
        <f>CF7</f>
        <v>28912.400000000001</v>
      </c>
      <c r="CG11" s="95">
        <f>CG7</f>
        <v>28654.7</v>
      </c>
      <c r="CH11" s="95">
        <f>CH7</f>
        <v>30179.5</v>
      </c>
      <c r="CI11" s="95">
        <f>CI7</f>
        <v>28989.4</v>
      </c>
      <c r="CJ11" s="95">
        <f>CJ7</f>
        <v>28177.3</v>
      </c>
      <c r="CK11" s="84"/>
      <c r="CL11" s="84"/>
      <c r="CM11" s="84"/>
      <c r="CN11" s="84"/>
      <c r="CO11" s="94" t="s">
        <v>141</v>
      </c>
      <c r="CP11" s="96">
        <f>CP7</f>
        <v>864132</v>
      </c>
      <c r="CQ11" s="96">
        <f>CQ7</f>
        <v>895319</v>
      </c>
      <c r="CR11" s="96">
        <f>CR7</f>
        <v>822479</v>
      </c>
      <c r="CS11" s="96">
        <f>CS7</f>
        <v>877151</v>
      </c>
      <c r="CT11" s="96">
        <f>CT7</f>
        <v>873182</v>
      </c>
      <c r="CU11" s="84"/>
      <c r="CV11" s="84"/>
      <c r="CW11" s="84"/>
      <c r="CX11" s="84"/>
      <c r="CY11" s="84"/>
      <c r="CZ11" s="94" t="s">
        <v>141</v>
      </c>
      <c r="DA11" s="95">
        <f>DA7</f>
        <v>14</v>
      </c>
      <c r="DB11" s="95">
        <f>DB7</f>
        <v>14.7</v>
      </c>
      <c r="DC11" s="95">
        <f>DC7</f>
        <v>13.9</v>
      </c>
      <c r="DD11" s="95">
        <f>DD7</f>
        <v>14.3</v>
      </c>
      <c r="DE11" s="95">
        <f>DE7</f>
        <v>14.5</v>
      </c>
      <c r="DF11" s="84"/>
      <c r="DG11" s="84"/>
      <c r="DH11" s="84"/>
      <c r="DI11" s="84"/>
      <c r="DJ11" s="94" t="s">
        <v>141</v>
      </c>
      <c r="DK11" s="95">
        <f>DK7</f>
        <v>0.5</v>
      </c>
      <c r="DL11" s="95">
        <f>DL7</f>
        <v>0.6</v>
      </c>
      <c r="DM11" s="95">
        <f>DM7</f>
        <v>0.7</v>
      </c>
      <c r="DN11" s="95">
        <f>DN7</f>
        <v>1.1000000000000001</v>
      </c>
      <c r="DO11" s="95">
        <f>DO7</f>
        <v>0.4</v>
      </c>
      <c r="DP11" s="84"/>
      <c r="DQ11" s="84"/>
      <c r="DR11" s="84"/>
      <c r="DS11" s="84"/>
      <c r="DT11" s="94" t="s">
        <v>141</v>
      </c>
      <c r="DU11" s="95">
        <f>DU7</f>
        <v>477.2</v>
      </c>
      <c r="DV11" s="95">
        <f>DV7</f>
        <v>454.5</v>
      </c>
      <c r="DW11" s="95">
        <f>DW7</f>
        <v>259.5</v>
      </c>
      <c r="DX11" s="95">
        <f>DX7</f>
        <v>0</v>
      </c>
      <c r="DY11" s="95">
        <f>DY7</f>
        <v>0</v>
      </c>
      <c r="DZ11" s="84"/>
      <c r="EA11" s="84"/>
      <c r="EB11" s="84"/>
      <c r="EC11" s="84"/>
      <c r="ED11" s="94" t="s">
        <v>142</v>
      </c>
      <c r="EE11" s="95">
        <f>EE7</f>
        <v>9.9</v>
      </c>
      <c r="EF11" s="95">
        <f>EF7</f>
        <v>17.2</v>
      </c>
      <c r="EG11" s="95">
        <f>EG7</f>
        <v>22.6</v>
      </c>
      <c r="EH11" s="95">
        <f>EH7</f>
        <v>27.9</v>
      </c>
      <c r="EI11" s="95">
        <f>EI7</f>
        <v>33.1</v>
      </c>
      <c r="EJ11" s="84"/>
      <c r="EK11" s="84"/>
      <c r="EL11" s="84"/>
      <c r="EM11" s="84"/>
      <c r="EN11" s="94" t="s">
        <v>142</v>
      </c>
      <c r="EO11" s="95">
        <f>EO7</f>
        <v>100</v>
      </c>
      <c r="EP11" s="95">
        <f>EP7</f>
        <v>100</v>
      </c>
      <c r="EQ11" s="95">
        <f>EQ7</f>
        <v>100</v>
      </c>
      <c r="ER11" s="95">
        <f>ER7</f>
        <v>100</v>
      </c>
      <c r="ES11" s="95">
        <f>ES7</f>
        <v>100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142</v>
      </c>
      <c r="FJ11" s="95" t="str">
        <f>FJ7</f>
        <v>-</v>
      </c>
      <c r="FK11" s="95" t="str">
        <f>FK7</f>
        <v>-</v>
      </c>
      <c r="FL11" s="95" t="str">
        <f>FL7</f>
        <v>-</v>
      </c>
      <c r="FM11" s="95" t="str">
        <f>FM7</f>
        <v>-</v>
      </c>
      <c r="FN11" s="95" t="str">
        <f>FN7</f>
        <v>-</v>
      </c>
      <c r="FO11" s="84"/>
      <c r="FP11" s="84"/>
      <c r="FQ11" s="84"/>
      <c r="FR11" s="84"/>
      <c r="FS11" s="94" t="s">
        <v>142</v>
      </c>
      <c r="FT11" s="95" t="str">
        <f>FT7</f>
        <v>-</v>
      </c>
      <c r="FU11" s="95" t="str">
        <f>FU7</f>
        <v>-</v>
      </c>
      <c r="FV11" s="95" t="str">
        <f>FV7</f>
        <v>-</v>
      </c>
      <c r="FW11" s="95" t="str">
        <f>FW7</f>
        <v>-</v>
      </c>
      <c r="FX11" s="95" t="str">
        <f>FX7</f>
        <v>-</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145</v>
      </c>
      <c r="KW11" s="95">
        <f>KW7</f>
        <v>14</v>
      </c>
      <c r="KX11" s="95">
        <f>KX7</f>
        <v>14.7</v>
      </c>
      <c r="KY11" s="95">
        <f>KY7</f>
        <v>13.9</v>
      </c>
      <c r="KZ11" s="95">
        <f>KZ7</f>
        <v>14.3</v>
      </c>
      <c r="LA11" s="95">
        <f>LA7</f>
        <v>14.5</v>
      </c>
      <c r="LB11" s="84"/>
      <c r="LC11" s="84"/>
      <c r="LD11" s="84"/>
      <c r="LE11" s="84"/>
      <c r="LF11" s="94" t="s">
        <v>141</v>
      </c>
      <c r="LG11" s="95">
        <f>LG7</f>
        <v>0.5</v>
      </c>
      <c r="LH11" s="95">
        <f>LH7</f>
        <v>0.6</v>
      </c>
      <c r="LI11" s="95">
        <f>LI7</f>
        <v>0.7</v>
      </c>
      <c r="LJ11" s="95">
        <f>LJ7</f>
        <v>1.1000000000000001</v>
      </c>
      <c r="LK11" s="95">
        <f>LK7</f>
        <v>0.4</v>
      </c>
      <c r="LL11" s="84"/>
      <c r="LM11" s="84"/>
      <c r="LN11" s="84"/>
      <c r="LO11" s="84"/>
      <c r="LP11" s="94" t="s">
        <v>141</v>
      </c>
      <c r="LQ11" s="95">
        <f>LQ7</f>
        <v>477.2</v>
      </c>
      <c r="LR11" s="95">
        <f>LR7</f>
        <v>454.5</v>
      </c>
      <c r="LS11" s="95">
        <f>LS7</f>
        <v>259.5</v>
      </c>
      <c r="LT11" s="95">
        <f>LT7</f>
        <v>0</v>
      </c>
      <c r="LU11" s="95">
        <f>LU7</f>
        <v>0</v>
      </c>
      <c r="LV11" s="84"/>
      <c r="LW11" s="84"/>
      <c r="LX11" s="84"/>
      <c r="LY11" s="84"/>
      <c r="LZ11" s="94" t="s">
        <v>141</v>
      </c>
      <c r="MA11" s="95">
        <f>MA7</f>
        <v>9.9</v>
      </c>
      <c r="MB11" s="95">
        <f>MB7</f>
        <v>17.2</v>
      </c>
      <c r="MC11" s="95">
        <f>MC7</f>
        <v>22.6</v>
      </c>
      <c r="MD11" s="95">
        <f>MD7</f>
        <v>27.9</v>
      </c>
      <c r="ME11" s="95">
        <f>ME7</f>
        <v>33.1</v>
      </c>
      <c r="MF11" s="84"/>
      <c r="MG11" s="84"/>
      <c r="MH11" s="84"/>
      <c r="MI11" s="84"/>
      <c r="MJ11" s="94" t="s">
        <v>141</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135.9</v>
      </c>
      <c r="AZ12" s="95">
        <f>BE7</f>
        <v>130.5</v>
      </c>
      <c r="BA12" s="95">
        <f>BF7</f>
        <v>129.9</v>
      </c>
      <c r="BB12" s="95">
        <f>BG7</f>
        <v>130.19999999999999</v>
      </c>
      <c r="BC12" s="95">
        <f>BH7</f>
        <v>134.6</v>
      </c>
      <c r="BD12" s="84"/>
      <c r="BE12" s="84"/>
      <c r="BF12" s="84"/>
      <c r="BG12" s="84"/>
      <c r="BH12" s="84"/>
      <c r="BI12" s="94" t="s">
        <v>146</v>
      </c>
      <c r="BJ12" s="95">
        <f>BO7</f>
        <v>136.30000000000001</v>
      </c>
      <c r="BK12" s="95">
        <f>BP7</f>
        <v>130.69999999999999</v>
      </c>
      <c r="BL12" s="95">
        <f>BQ7</f>
        <v>128.9</v>
      </c>
      <c r="BM12" s="95">
        <f>BR7</f>
        <v>129.30000000000001</v>
      </c>
      <c r="BN12" s="95">
        <f>BS7</f>
        <v>133.80000000000001</v>
      </c>
      <c r="BO12" s="84"/>
      <c r="BP12" s="84"/>
      <c r="BQ12" s="84"/>
      <c r="BR12" s="84"/>
      <c r="BS12" s="84"/>
      <c r="BT12" s="94" t="s">
        <v>146</v>
      </c>
      <c r="BU12" s="95">
        <f>BZ7</f>
        <v>688</v>
      </c>
      <c r="BV12" s="95">
        <f>CA7</f>
        <v>707.7</v>
      </c>
      <c r="BW12" s="95">
        <f>CB7</f>
        <v>749.1</v>
      </c>
      <c r="BX12" s="95">
        <f>CC7</f>
        <v>763.6</v>
      </c>
      <c r="BY12" s="95">
        <f>CD7</f>
        <v>666.3</v>
      </c>
      <c r="BZ12" s="84"/>
      <c r="CA12" s="84"/>
      <c r="CB12" s="84"/>
      <c r="CC12" s="84"/>
      <c r="CD12" s="84"/>
      <c r="CE12" s="94" t="s">
        <v>146</v>
      </c>
      <c r="CF12" s="95">
        <f>CK7</f>
        <v>8260</v>
      </c>
      <c r="CG12" s="95">
        <f>CL7</f>
        <v>8600.1</v>
      </c>
      <c r="CH12" s="95">
        <f>CM7</f>
        <v>9078.5</v>
      </c>
      <c r="CI12" s="95">
        <f>CN7</f>
        <v>9106</v>
      </c>
      <c r="CJ12" s="95">
        <f>CO7</f>
        <v>9268.1</v>
      </c>
      <c r="CK12" s="84"/>
      <c r="CL12" s="84"/>
      <c r="CM12" s="84"/>
      <c r="CN12" s="84"/>
      <c r="CO12" s="94" t="s">
        <v>146</v>
      </c>
      <c r="CP12" s="96">
        <f>CU7</f>
        <v>1543942</v>
      </c>
      <c r="CQ12" s="96">
        <f>CV7</f>
        <v>1467681</v>
      </c>
      <c r="CR12" s="96">
        <f>CW7</f>
        <v>1533303</v>
      </c>
      <c r="CS12" s="96">
        <f>CX7</f>
        <v>1359753</v>
      </c>
      <c r="CT12" s="96">
        <f>CY7</f>
        <v>1430009</v>
      </c>
      <c r="CU12" s="84"/>
      <c r="CV12" s="84"/>
      <c r="CW12" s="84"/>
      <c r="CX12" s="84"/>
      <c r="CY12" s="84"/>
      <c r="CZ12" s="94" t="s">
        <v>146</v>
      </c>
      <c r="DA12" s="95">
        <f>DF7</f>
        <v>36.200000000000003</v>
      </c>
      <c r="DB12" s="95">
        <f>DG7</f>
        <v>36.5</v>
      </c>
      <c r="DC12" s="95">
        <f>DH7</f>
        <v>35.299999999999997</v>
      </c>
      <c r="DD12" s="95">
        <f>DI7</f>
        <v>35</v>
      </c>
      <c r="DE12" s="95">
        <f>DJ7</f>
        <v>34.299999999999997</v>
      </c>
      <c r="DF12" s="84"/>
      <c r="DG12" s="84"/>
      <c r="DH12" s="84"/>
      <c r="DI12" s="84"/>
      <c r="DJ12" s="94" t="s">
        <v>146</v>
      </c>
      <c r="DK12" s="95">
        <f>DP7</f>
        <v>18.2</v>
      </c>
      <c r="DL12" s="95">
        <f>DQ7</f>
        <v>20.9</v>
      </c>
      <c r="DM12" s="95">
        <f>DR7</f>
        <v>21.1</v>
      </c>
      <c r="DN12" s="95">
        <f>DS7</f>
        <v>19</v>
      </c>
      <c r="DO12" s="95">
        <f>DT7</f>
        <v>20.6</v>
      </c>
      <c r="DP12" s="84"/>
      <c r="DQ12" s="84"/>
      <c r="DR12" s="84"/>
      <c r="DS12" s="84"/>
      <c r="DT12" s="94" t="s">
        <v>146</v>
      </c>
      <c r="DU12" s="95">
        <f>DZ7</f>
        <v>103.6</v>
      </c>
      <c r="DV12" s="95">
        <f>EA7</f>
        <v>95.7</v>
      </c>
      <c r="DW12" s="95">
        <f>EB7</f>
        <v>88.5</v>
      </c>
      <c r="DX12" s="95">
        <f>EC7</f>
        <v>92.4</v>
      </c>
      <c r="DY12" s="95">
        <f>ED7</f>
        <v>95.1</v>
      </c>
      <c r="DZ12" s="84"/>
      <c r="EA12" s="84"/>
      <c r="EB12" s="84"/>
      <c r="EC12" s="84"/>
      <c r="ED12" s="94" t="s">
        <v>146</v>
      </c>
      <c r="EE12" s="95">
        <f>EJ7</f>
        <v>60.3</v>
      </c>
      <c r="EF12" s="95">
        <f>EK7</f>
        <v>60.2</v>
      </c>
      <c r="EG12" s="95">
        <f>EL7</f>
        <v>61.2</v>
      </c>
      <c r="EH12" s="95">
        <f>EM7</f>
        <v>61.9</v>
      </c>
      <c r="EI12" s="95">
        <f>EN7</f>
        <v>62</v>
      </c>
      <c r="EJ12" s="84"/>
      <c r="EK12" s="84"/>
      <c r="EL12" s="84"/>
      <c r="EM12" s="84"/>
      <c r="EN12" s="94" t="s">
        <v>146</v>
      </c>
      <c r="EO12" s="95">
        <f>ET7</f>
        <v>20.5</v>
      </c>
      <c r="EP12" s="95">
        <f>EU7</f>
        <v>21.4</v>
      </c>
      <c r="EQ12" s="95">
        <f>EV7</f>
        <v>22.6</v>
      </c>
      <c r="ER12" s="95">
        <f>EW7</f>
        <v>22.2</v>
      </c>
      <c r="ES12" s="95">
        <f>EX7</f>
        <v>23</v>
      </c>
      <c r="ET12" s="84"/>
      <c r="EU12" s="84"/>
      <c r="EV12" s="84"/>
      <c r="EW12" s="84"/>
      <c r="EX12" s="84"/>
      <c r="EY12" s="94" t="s">
        <v>146</v>
      </c>
      <c r="EZ12" s="95" t="str">
        <f>IF($EZ$8,FE7,"-")</f>
        <v>-</v>
      </c>
      <c r="FA12" s="95" t="str">
        <f>IF($EZ$8,FF7,"-")</f>
        <v>-</v>
      </c>
      <c r="FB12" s="95" t="str">
        <f>IF($EZ$8,FG7,"-")</f>
        <v>-</v>
      </c>
      <c r="FC12" s="95" t="str">
        <f>IF($EZ$8,FH7,"-")</f>
        <v>-</v>
      </c>
      <c r="FD12" s="95" t="str">
        <f>IF($EZ$8,FI7,"-")</f>
        <v>-</v>
      </c>
      <c r="FE12" s="84"/>
      <c r="FF12" s="84"/>
      <c r="FG12" s="84"/>
      <c r="FH12" s="84"/>
      <c r="FI12" s="94" t="s">
        <v>146</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146</v>
      </c>
      <c r="GN12" s="95" t="str">
        <f>IF($GN$8,GS7,"-")</f>
        <v>-</v>
      </c>
      <c r="GO12" s="95" t="str">
        <f>IF($GN$8,GT7,"-")</f>
        <v>-</v>
      </c>
      <c r="GP12" s="95" t="str">
        <f>IF($GN$8,GU7,"-")</f>
        <v>-</v>
      </c>
      <c r="GQ12" s="95" t="str">
        <f>IF($GN$8,GV7,"-")</f>
        <v>-</v>
      </c>
      <c r="GR12" s="95" t="str">
        <f>IF($GN$8,GW7,"-")</f>
        <v>-</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146</v>
      </c>
      <c r="KW12" s="95">
        <f>IF($KW$8,LB7,"-")</f>
        <v>15.3</v>
      </c>
      <c r="KX12" s="95">
        <f>IF($KW$8,LC7,"-")</f>
        <v>15.4</v>
      </c>
      <c r="KY12" s="95">
        <f>IF($KW$8,LD7,"-")</f>
        <v>15.1</v>
      </c>
      <c r="KZ12" s="95">
        <f>IF($KW$8,LE7,"-")</f>
        <v>15.5</v>
      </c>
      <c r="LA12" s="95">
        <f>IF($KW$8,LF7,"-")</f>
        <v>15.2</v>
      </c>
      <c r="LB12" s="84"/>
      <c r="LC12" s="84"/>
      <c r="LD12" s="84"/>
      <c r="LE12" s="84"/>
      <c r="LF12" s="94" t="s">
        <v>146</v>
      </c>
      <c r="LG12" s="95">
        <f>IF($LG$8,LL7,"-")</f>
        <v>2.4</v>
      </c>
      <c r="LH12" s="95">
        <f>IF($LG$8,LM7,"-")</f>
        <v>4.0999999999999996</v>
      </c>
      <c r="LI12" s="95">
        <f>IF($LG$8,LN7,"-")</f>
        <v>2.2000000000000002</v>
      </c>
      <c r="LJ12" s="95">
        <f>IF($LG$8,LO7,"-")</f>
        <v>2.4</v>
      </c>
      <c r="LK12" s="95">
        <f>IF($LG$8,LP7,"-")</f>
        <v>3.7</v>
      </c>
      <c r="LL12" s="84"/>
      <c r="LM12" s="84"/>
      <c r="LN12" s="84"/>
      <c r="LO12" s="84"/>
      <c r="LP12" s="94" t="s">
        <v>149</v>
      </c>
      <c r="LQ12" s="95">
        <f>IF($LQ$8,LV7,"-")</f>
        <v>494.6</v>
      </c>
      <c r="LR12" s="95">
        <f>IF($LQ$8,LW7,"-")</f>
        <v>469.5</v>
      </c>
      <c r="LS12" s="95">
        <f>IF($LQ$8,LX7,"-")</f>
        <v>391.3</v>
      </c>
      <c r="LT12" s="95">
        <f>IF($LQ$8,LY7,"-")</f>
        <v>270.5</v>
      </c>
      <c r="LU12" s="95">
        <f>IF($LQ$8,LZ7,"-")</f>
        <v>252.2</v>
      </c>
      <c r="LV12" s="84"/>
      <c r="LW12" s="84"/>
      <c r="LX12" s="84"/>
      <c r="LY12" s="84"/>
      <c r="LZ12" s="94" t="s">
        <v>146</v>
      </c>
      <c r="MA12" s="95">
        <f>IF($MA$8,MF7,"-")</f>
        <v>11.5</v>
      </c>
      <c r="MB12" s="95">
        <f>IF($MA$8,MG7,"-")</f>
        <v>16.100000000000001</v>
      </c>
      <c r="MC12" s="95">
        <f>IF($MA$8,MH7,"-")</f>
        <v>22.3</v>
      </c>
      <c r="MD12" s="95">
        <f>IF($MA$8,MI7,"-")</f>
        <v>27.3</v>
      </c>
      <c r="ME12" s="95">
        <f>IF($MA$8,MJ7,"-")</f>
        <v>32.5</v>
      </c>
      <c r="MF12" s="84"/>
      <c r="MG12" s="84"/>
      <c r="MH12" s="84"/>
      <c r="MI12" s="84"/>
      <c r="MJ12" s="94" t="s">
        <v>146</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151</v>
      </c>
      <c r="C14" s="99"/>
      <c r="D14" s="100"/>
      <c r="E14" s="99"/>
      <c r="F14" s="197" t="s">
        <v>152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153</v>
      </c>
      <c r="C15" s="196"/>
      <c r="D15" s="100"/>
      <c r="E15" s="97">
        <v>1</v>
      </c>
      <c r="F15" s="196" t="s">
        <v>154</v>
      </c>
      <c r="G15" s="196"/>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157</v>
      </c>
      <c r="C16" s="196"/>
      <c r="D16" s="100"/>
      <c r="E16" s="97">
        <f>E15+1</f>
        <v>2</v>
      </c>
      <c r="F16" s="196" t="s">
        <v>158</v>
      </c>
      <c r="G16" s="196"/>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160</v>
      </c>
      <c r="C17" s="196"/>
      <c r="D17" s="100"/>
      <c r="E17" s="97">
        <f t="shared" ref="E17" si="8">E16+1</f>
        <v>3</v>
      </c>
      <c r="F17" s="196" t="s">
        <v>161</v>
      </c>
      <c r="G17" s="196"/>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f>IF(AY7="-",NA(),AY7)</f>
        <v>129.19999999999999</v>
      </c>
      <c r="AZ17" s="106">
        <f t="shared" ref="AZ17:BC17" si="9">IF(AZ7="-",NA(),AZ7)</f>
        <v>130.5</v>
      </c>
      <c r="BA17" s="106">
        <f t="shared" si="9"/>
        <v>124.5</v>
      </c>
      <c r="BB17" s="106">
        <f t="shared" si="9"/>
        <v>130.6</v>
      </c>
      <c r="BC17" s="106">
        <f t="shared" si="9"/>
        <v>132.4</v>
      </c>
      <c r="BD17" s="100"/>
      <c r="BE17" s="100"/>
      <c r="BF17" s="100"/>
      <c r="BG17" s="100"/>
      <c r="BH17" s="100"/>
      <c r="BI17" s="105" t="s">
        <v>163</v>
      </c>
      <c r="BJ17" s="106">
        <f>IF(BJ7="-",NA(),BJ7)</f>
        <v>129.1</v>
      </c>
      <c r="BK17" s="106">
        <f t="shared" ref="BK17:BN17" si="10">IF(BK7="-",NA(),BK7)</f>
        <v>128.6</v>
      </c>
      <c r="BL17" s="106">
        <f t="shared" si="10"/>
        <v>122.1</v>
      </c>
      <c r="BM17" s="106">
        <f t="shared" si="10"/>
        <v>126.2</v>
      </c>
      <c r="BN17" s="106">
        <f t="shared" si="10"/>
        <v>129.19999999999999</v>
      </c>
      <c r="BO17" s="100"/>
      <c r="BP17" s="100"/>
      <c r="BQ17" s="100"/>
      <c r="BR17" s="100"/>
      <c r="BS17" s="100"/>
      <c r="BT17" s="105" t="s">
        <v>163</v>
      </c>
      <c r="BU17" s="106">
        <f>IF(BU7="-",NA(),BU7)</f>
        <v>101.6</v>
      </c>
      <c r="BV17" s="106">
        <f t="shared" ref="BV17:BY17" si="11">IF(BV7="-",NA(),BV7)</f>
        <v>178.9</v>
      </c>
      <c r="BW17" s="106">
        <f t="shared" si="11"/>
        <v>107.3</v>
      </c>
      <c r="BX17" s="106">
        <f t="shared" si="11"/>
        <v>1367.1</v>
      </c>
      <c r="BY17" s="106">
        <f t="shared" si="11"/>
        <v>2409.3000000000002</v>
      </c>
      <c r="BZ17" s="100"/>
      <c r="CA17" s="100"/>
      <c r="CB17" s="100"/>
      <c r="CC17" s="100"/>
      <c r="CD17" s="100"/>
      <c r="CE17" s="105" t="s">
        <v>163</v>
      </c>
      <c r="CF17" s="106">
        <f>IF(CF7="-",NA(),CF7)</f>
        <v>28912.400000000001</v>
      </c>
      <c r="CG17" s="106">
        <f t="shared" ref="CG17:CJ17" si="12">IF(CG7="-",NA(),CG7)</f>
        <v>28654.7</v>
      </c>
      <c r="CH17" s="106">
        <f t="shared" si="12"/>
        <v>30179.5</v>
      </c>
      <c r="CI17" s="106">
        <f t="shared" si="12"/>
        <v>28989.4</v>
      </c>
      <c r="CJ17" s="106">
        <f t="shared" si="12"/>
        <v>28177.3</v>
      </c>
      <c r="CK17" s="100"/>
      <c r="CL17" s="100"/>
      <c r="CM17" s="100"/>
      <c r="CN17" s="100"/>
      <c r="CO17" s="105" t="s">
        <v>163</v>
      </c>
      <c r="CP17" s="107">
        <f>IF(CP7="-",NA(),CP7)</f>
        <v>864132</v>
      </c>
      <c r="CQ17" s="107">
        <f t="shared" ref="CQ17:CT17" si="13">IF(CQ7="-",NA(),CQ7)</f>
        <v>895319</v>
      </c>
      <c r="CR17" s="107">
        <f t="shared" si="13"/>
        <v>822479</v>
      </c>
      <c r="CS17" s="107">
        <f t="shared" si="13"/>
        <v>877151</v>
      </c>
      <c r="CT17" s="107">
        <f t="shared" si="13"/>
        <v>873182</v>
      </c>
      <c r="CU17" s="100"/>
      <c r="CV17" s="100"/>
      <c r="CW17" s="100"/>
      <c r="CX17" s="100"/>
      <c r="CY17" s="100"/>
      <c r="CZ17" s="105" t="s">
        <v>163</v>
      </c>
      <c r="DA17" s="106">
        <f>IF(DA7="-",NA(),DA7)</f>
        <v>14</v>
      </c>
      <c r="DB17" s="106">
        <f t="shared" ref="DB17:DE17" si="14">IF(DB7="-",NA(),DB7)</f>
        <v>14.7</v>
      </c>
      <c r="DC17" s="106">
        <f t="shared" si="14"/>
        <v>13.9</v>
      </c>
      <c r="DD17" s="106">
        <f t="shared" si="14"/>
        <v>14.3</v>
      </c>
      <c r="DE17" s="106">
        <f t="shared" si="14"/>
        <v>14.5</v>
      </c>
      <c r="DF17" s="100"/>
      <c r="DG17" s="100"/>
      <c r="DH17" s="100"/>
      <c r="DI17" s="100"/>
      <c r="DJ17" s="105" t="s">
        <v>163</v>
      </c>
      <c r="DK17" s="106">
        <f>IF(DK7="-",NA(),DK7)</f>
        <v>0.5</v>
      </c>
      <c r="DL17" s="106">
        <f t="shared" ref="DL17:DO17" si="15">IF(DL7="-",NA(),DL7)</f>
        <v>0.6</v>
      </c>
      <c r="DM17" s="106">
        <f t="shared" si="15"/>
        <v>0.7</v>
      </c>
      <c r="DN17" s="106">
        <f t="shared" si="15"/>
        <v>1.1000000000000001</v>
      </c>
      <c r="DO17" s="106">
        <f t="shared" si="15"/>
        <v>0.4</v>
      </c>
      <c r="DP17" s="100"/>
      <c r="DQ17" s="100"/>
      <c r="DR17" s="100"/>
      <c r="DS17" s="100"/>
      <c r="DT17" s="105" t="s">
        <v>163</v>
      </c>
      <c r="DU17" s="106">
        <f>IF(DU7="-",NA(),DU7)</f>
        <v>477.2</v>
      </c>
      <c r="DV17" s="106">
        <f t="shared" ref="DV17:DY17" si="16">IF(DV7="-",NA(),DV7)</f>
        <v>454.5</v>
      </c>
      <c r="DW17" s="106">
        <f t="shared" si="16"/>
        <v>259.5</v>
      </c>
      <c r="DX17" s="106">
        <f t="shared" si="16"/>
        <v>0</v>
      </c>
      <c r="DY17" s="106">
        <f t="shared" si="16"/>
        <v>0</v>
      </c>
      <c r="DZ17" s="100"/>
      <c r="EA17" s="100"/>
      <c r="EB17" s="100"/>
      <c r="EC17" s="100"/>
      <c r="ED17" s="105" t="s">
        <v>163</v>
      </c>
      <c r="EE17" s="106">
        <f>IF(EE7="-",NA(),EE7)</f>
        <v>9.9</v>
      </c>
      <c r="EF17" s="106">
        <f t="shared" ref="EF17:EI17" si="17">IF(EF7="-",NA(),EF7)</f>
        <v>17.2</v>
      </c>
      <c r="EG17" s="106">
        <f t="shared" si="17"/>
        <v>22.6</v>
      </c>
      <c r="EH17" s="106">
        <f t="shared" si="17"/>
        <v>27.9</v>
      </c>
      <c r="EI17" s="106">
        <f t="shared" si="17"/>
        <v>33.1</v>
      </c>
      <c r="EJ17" s="100"/>
      <c r="EK17" s="100"/>
      <c r="EL17" s="100"/>
      <c r="EM17" s="100"/>
      <c r="EN17" s="105" t="s">
        <v>163</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163</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163</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163</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163</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f>IF(KW7="-",NA(),KW7)</f>
        <v>14</v>
      </c>
      <c r="KX17" s="106">
        <f t="shared" ref="KX17:LA17" si="34">IF(KX7="-",NA(),KX7)</f>
        <v>14.7</v>
      </c>
      <c r="KY17" s="106">
        <f t="shared" si="34"/>
        <v>13.9</v>
      </c>
      <c r="KZ17" s="106">
        <f t="shared" si="34"/>
        <v>14.3</v>
      </c>
      <c r="LA17" s="106">
        <f t="shared" si="34"/>
        <v>14.5</v>
      </c>
      <c r="LB17" s="100"/>
      <c r="LC17" s="100"/>
      <c r="LD17" s="100"/>
      <c r="LE17" s="100"/>
      <c r="LF17" s="105" t="s">
        <v>163</v>
      </c>
      <c r="LG17" s="106">
        <f>IF(LG7="-",NA(),LG7)</f>
        <v>0.5</v>
      </c>
      <c r="LH17" s="106">
        <f t="shared" ref="LH17:LK17" si="35">IF(LH7="-",NA(),LH7)</f>
        <v>0.6</v>
      </c>
      <c r="LI17" s="106">
        <f t="shared" si="35"/>
        <v>0.7</v>
      </c>
      <c r="LJ17" s="106">
        <f t="shared" si="35"/>
        <v>1.1000000000000001</v>
      </c>
      <c r="LK17" s="106">
        <f t="shared" si="35"/>
        <v>0.4</v>
      </c>
      <c r="LL17" s="100"/>
      <c r="LM17" s="100"/>
      <c r="LN17" s="100"/>
      <c r="LO17" s="100"/>
      <c r="LP17" s="105" t="s">
        <v>163</v>
      </c>
      <c r="LQ17" s="106">
        <f>IF(LQ7="-",NA(),LQ7)</f>
        <v>477.2</v>
      </c>
      <c r="LR17" s="106">
        <f t="shared" ref="LR17:LU17" si="36">IF(LR7="-",NA(),LR7)</f>
        <v>454.5</v>
      </c>
      <c r="LS17" s="106">
        <f t="shared" si="36"/>
        <v>259.5</v>
      </c>
      <c r="LT17" s="106">
        <f t="shared" si="36"/>
        <v>0</v>
      </c>
      <c r="LU17" s="106">
        <f t="shared" si="36"/>
        <v>0</v>
      </c>
      <c r="LV17" s="100"/>
      <c r="LW17" s="100"/>
      <c r="LX17" s="100"/>
      <c r="LY17" s="100"/>
      <c r="LZ17" s="105" t="s">
        <v>163</v>
      </c>
      <c r="MA17" s="106">
        <f>IF(MA7="-",NA(),MA7)</f>
        <v>9.9</v>
      </c>
      <c r="MB17" s="106">
        <f t="shared" ref="MB17:ME17" si="37">IF(MB7="-",NA(),MB7)</f>
        <v>17.2</v>
      </c>
      <c r="MC17" s="106">
        <f t="shared" si="37"/>
        <v>22.6</v>
      </c>
      <c r="MD17" s="106">
        <f t="shared" si="37"/>
        <v>27.9</v>
      </c>
      <c r="ME17" s="106">
        <f t="shared" si="37"/>
        <v>33.1</v>
      </c>
      <c r="MF17" s="100"/>
      <c r="MG17" s="100"/>
      <c r="MH17" s="100"/>
      <c r="MI17" s="100"/>
      <c r="MJ17" s="105" t="s">
        <v>163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165</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165</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165</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165</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165</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165</v>
      </c>
      <c r="DK18" s="106">
        <f>IF(DP7="-",NA(),DP7)</f>
        <v>18.2</v>
      </c>
      <c r="DL18" s="106">
        <f t="shared" ref="DL18:DO18" si="45">IF(DQ7="-",NA(),DQ7)</f>
        <v>20.9</v>
      </c>
      <c r="DM18" s="106">
        <f t="shared" si="45"/>
        <v>21.1</v>
      </c>
      <c r="DN18" s="106">
        <f t="shared" si="45"/>
        <v>19</v>
      </c>
      <c r="DO18" s="106">
        <f t="shared" si="45"/>
        <v>20.6</v>
      </c>
      <c r="DP18" s="100"/>
      <c r="DQ18" s="100"/>
      <c r="DR18" s="100"/>
      <c r="DS18" s="100"/>
      <c r="DT18" s="105" t="s">
        <v>165</v>
      </c>
      <c r="DU18" s="106">
        <f>IF(DZ7="-",NA(),DZ7)</f>
        <v>103.6</v>
      </c>
      <c r="DV18" s="106">
        <f t="shared" ref="DV18:DY18" si="46">IF(EA7="-",NA(),EA7)</f>
        <v>95.7</v>
      </c>
      <c r="DW18" s="106">
        <f t="shared" si="46"/>
        <v>88.5</v>
      </c>
      <c r="DX18" s="106">
        <f t="shared" si="46"/>
        <v>92.4</v>
      </c>
      <c r="DY18" s="106">
        <f t="shared" si="46"/>
        <v>95.1</v>
      </c>
      <c r="DZ18" s="100"/>
      <c r="EA18" s="100"/>
      <c r="EB18" s="100"/>
      <c r="EC18" s="100"/>
      <c r="ED18" s="105" t="s">
        <v>165</v>
      </c>
      <c r="EE18" s="106">
        <f>IF(EJ7="-",NA(),EJ7)</f>
        <v>60.3</v>
      </c>
      <c r="EF18" s="106">
        <f t="shared" ref="EF18:EI18" si="47">IF(EK7="-",NA(),EK7)</f>
        <v>60.2</v>
      </c>
      <c r="EG18" s="106">
        <f t="shared" si="47"/>
        <v>61.2</v>
      </c>
      <c r="EH18" s="106">
        <f t="shared" si="47"/>
        <v>61.9</v>
      </c>
      <c r="EI18" s="106">
        <f t="shared" si="47"/>
        <v>62</v>
      </c>
      <c r="EJ18" s="100"/>
      <c r="EK18" s="100"/>
      <c r="EL18" s="100"/>
      <c r="EM18" s="100"/>
      <c r="EN18" s="105" t="s">
        <v>165</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165</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165</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f>IF(OR(NOT($KW$8),LB7="-"),NA(),LB7)</f>
        <v>15.3</v>
      </c>
      <c r="KX18" s="106">
        <f>IF(OR(NOT($KW$8),LC7="-"),NA(),LC7)</f>
        <v>15.4</v>
      </c>
      <c r="KY18" s="106">
        <f>IF(OR(NOT($KW$8),LD7="-"),NA(),LD7)</f>
        <v>15.1</v>
      </c>
      <c r="KZ18" s="106">
        <f>IF(OR(NOT($KW$8),LE7="-"),NA(),LE7)</f>
        <v>15.5</v>
      </c>
      <c r="LA18" s="106">
        <f>IF(OR(NOT($KW$8),LF7="-"),NA(),LF7)</f>
        <v>15.2</v>
      </c>
      <c r="LB18" s="100"/>
      <c r="LC18" s="100"/>
      <c r="LD18" s="100"/>
      <c r="LE18" s="100"/>
      <c r="LF18" s="105" t="s">
        <v>165</v>
      </c>
      <c r="LG18" s="106">
        <f>IF(OR(NOT($LG$8),LL7="-"),NA(),LL7)</f>
        <v>2.4</v>
      </c>
      <c r="LH18" s="106">
        <f>IF(OR(NOT($LG$8),LM7="-"),NA(),LM7)</f>
        <v>4.0999999999999996</v>
      </c>
      <c r="LI18" s="106">
        <f>IF(OR(NOT($LG$8),LN7="-"),NA(),LN7)</f>
        <v>2.2000000000000002</v>
      </c>
      <c r="LJ18" s="106">
        <f>IF(OR(NOT($LG$8),LO7="-"),NA(),LO7)</f>
        <v>2.4</v>
      </c>
      <c r="LK18" s="106">
        <f>IF(OR(NOT($LG$8),LP7="-"),NA(),LP7)</f>
        <v>3.7</v>
      </c>
      <c r="LL18" s="100"/>
      <c r="LM18" s="100"/>
      <c r="LN18" s="100"/>
      <c r="LO18" s="100"/>
      <c r="LP18" s="105" t="s">
        <v>165</v>
      </c>
      <c r="LQ18" s="106">
        <f>IF(OR(NOT($LQ$8),LV7="-"),NA(),LV7)</f>
        <v>494.6</v>
      </c>
      <c r="LR18" s="106">
        <f>IF(OR(NOT($LQ$8),LW7="-"),NA(),LW7)</f>
        <v>469.5</v>
      </c>
      <c r="LS18" s="106">
        <f>IF(OR(NOT($LQ$8),LX7="-"),NA(),LX7)</f>
        <v>391.3</v>
      </c>
      <c r="LT18" s="106">
        <f>IF(OR(NOT($LQ$8),LY7="-"),NA(),LY7)</f>
        <v>270.5</v>
      </c>
      <c r="LU18" s="106">
        <f>IF(OR(NOT($LQ$8),LZ7="-"),NA(),LZ7)</f>
        <v>252.2</v>
      </c>
      <c r="LV18" s="100"/>
      <c r="LW18" s="100"/>
      <c r="LX18" s="100"/>
      <c r="LY18" s="100"/>
      <c r="LZ18" s="105" t="s">
        <v>165</v>
      </c>
      <c r="MA18" s="106">
        <f>IF(OR(NOT($MA$8),MF7="-"),NA(),MF7)</f>
        <v>11.5</v>
      </c>
      <c r="MB18" s="106">
        <f>IF(OR(NOT($MA$8),MG7="-"),NA(),MG7)</f>
        <v>16.100000000000001</v>
      </c>
      <c r="MC18" s="106">
        <f>IF(OR(NOT($MA$8),MH7="-"),NA(),MH7)</f>
        <v>22.3</v>
      </c>
      <c r="MD18" s="106">
        <f>IF(OR(NOT($MA$8),MI7="-"),NA(),MI7)</f>
        <v>27.3</v>
      </c>
      <c r="ME18" s="106">
        <f>IF(OR(NOT($MA$8),MJ7="-"),NA(),MJ7)</f>
        <v>32.5</v>
      </c>
      <c r="MF18" s="100"/>
      <c r="MG18" s="100"/>
      <c r="MH18" s="100"/>
      <c r="MI18" s="100"/>
      <c r="MJ18" s="105" t="s">
        <v>165</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167</v>
      </c>
      <c r="C20" s="196"/>
      <c r="D20" s="100"/>
    </row>
    <row r="21" spans="1:374" x14ac:dyDescent="0.15">
      <c r="A21" s="97">
        <f t="shared" si="7"/>
        <v>7</v>
      </c>
      <c r="B21" s="196" t="s">
        <v>168</v>
      </c>
      <c r="C21" s="196"/>
      <c r="D21" s="100"/>
    </row>
    <row r="22" spans="1:374" x14ac:dyDescent="0.15">
      <c r="A22" s="97">
        <f t="shared" si="7"/>
        <v>8</v>
      </c>
      <c r="B22" s="196" t="s">
        <v>169</v>
      </c>
      <c r="C22" s="196"/>
      <c r="D22" s="100"/>
      <c r="E22" s="198" t="s">
        <v>170</v>
      </c>
      <c r="F22" s="199"/>
      <c r="G22" s="199"/>
      <c r="H22" s="199"/>
      <c r="I22" s="200"/>
    </row>
    <row r="23" spans="1:374" x14ac:dyDescent="0.15">
      <c r="A23" s="97">
        <f t="shared" si="7"/>
        <v>9</v>
      </c>
      <c r="B23" s="196" t="s">
        <v>171</v>
      </c>
      <c r="C23" s="196"/>
      <c r="D23" s="100"/>
      <c r="E23" s="201"/>
      <c r="F23" s="202"/>
      <c r="G23" s="202"/>
      <c r="H23" s="202"/>
      <c r="I23" s="203"/>
    </row>
    <row r="24" spans="1:374" x14ac:dyDescent="0.15">
      <c r="A24" s="97">
        <f t="shared" si="7"/>
        <v>10</v>
      </c>
      <c r="B24" s="196" t="s">
        <v>172</v>
      </c>
      <c r="C24" s="196"/>
      <c r="D24" s="100"/>
      <c r="E24" s="201"/>
      <c r="F24" s="202"/>
      <c r="G24" s="202"/>
      <c r="H24" s="202"/>
      <c r="I24" s="203"/>
    </row>
    <row r="25" spans="1:374" x14ac:dyDescent="0.15">
      <c r="A25" s="97">
        <f t="shared" si="7"/>
        <v>11</v>
      </c>
      <c r="B25" s="196" t="s">
        <v>173</v>
      </c>
      <c r="C25" s="196"/>
      <c r="D25" s="100"/>
      <c r="E25" s="201"/>
      <c r="F25" s="202"/>
      <c r="G25" s="202"/>
      <c r="H25" s="202"/>
      <c r="I25" s="203"/>
    </row>
    <row r="26" spans="1:374" x14ac:dyDescent="0.15">
      <c r="A26" s="97">
        <f t="shared" si="7"/>
        <v>12</v>
      </c>
      <c r="B26" s="196" t="s">
        <v>174</v>
      </c>
      <c r="C26" s="196"/>
      <c r="D26" s="100"/>
      <c r="E26" s="201"/>
      <c r="F26" s="202"/>
      <c r="G26" s="202"/>
      <c r="H26" s="202"/>
      <c r="I26" s="203"/>
    </row>
    <row r="27" spans="1:374" x14ac:dyDescent="0.15">
      <c r="A27" s="97">
        <f t="shared" si="7"/>
        <v>13</v>
      </c>
      <c r="B27" s="196" t="s">
        <v>175</v>
      </c>
      <c r="C27" s="196"/>
      <c r="D27" s="100"/>
      <c r="E27" s="201"/>
      <c r="F27" s="202"/>
      <c r="G27" s="202"/>
      <c r="H27" s="202"/>
      <c r="I27" s="203"/>
    </row>
    <row r="28" spans="1:374" x14ac:dyDescent="0.15">
      <c r="A28" s="97">
        <f t="shared" si="7"/>
        <v>14</v>
      </c>
      <c r="B28" s="196" t="s">
        <v>176</v>
      </c>
      <c r="C28" s="196"/>
      <c r="D28" s="100"/>
      <c r="E28" s="201"/>
      <c r="F28" s="202"/>
      <c r="G28" s="202"/>
      <c r="H28" s="202"/>
      <c r="I28" s="203"/>
    </row>
    <row r="29" spans="1:374" x14ac:dyDescent="0.15">
      <c r="A29" s="97">
        <f t="shared" si="7"/>
        <v>15</v>
      </c>
      <c r="B29" s="196" t="s">
        <v>177</v>
      </c>
      <c r="C29" s="196"/>
      <c r="D29" s="100"/>
      <c r="E29" s="201"/>
      <c r="F29" s="202"/>
      <c r="G29" s="202"/>
      <c r="H29" s="202"/>
      <c r="I29" s="203"/>
    </row>
    <row r="30" spans="1:374" x14ac:dyDescent="0.15">
      <c r="A30" s="97">
        <f t="shared" si="7"/>
        <v>16</v>
      </c>
      <c r="B30" s="196" t="s">
        <v>178</v>
      </c>
      <c r="C30" s="196"/>
      <c r="D30" s="100"/>
      <c r="E30" s="201"/>
      <c r="F30" s="202"/>
      <c r="G30" s="202"/>
      <c r="H30" s="202"/>
      <c r="I30" s="203"/>
    </row>
    <row r="31" spans="1:374" x14ac:dyDescent="0.15">
      <c r="A31" s="97">
        <f t="shared" si="7"/>
        <v>17</v>
      </c>
      <c r="B31" s="196" t="s">
        <v>179</v>
      </c>
      <c r="C31" s="196"/>
      <c r="D31" s="100"/>
      <c r="E31" s="201"/>
      <c r="F31" s="202"/>
      <c r="G31" s="202"/>
      <c r="H31" s="202"/>
      <c r="I31" s="203"/>
    </row>
    <row r="32" spans="1:374" x14ac:dyDescent="0.15">
      <c r="A32" s="97">
        <f t="shared" si="7"/>
        <v>18</v>
      </c>
      <c r="B32" s="196" t="s">
        <v>180</v>
      </c>
      <c r="C32" s="196"/>
      <c r="D32" s="100"/>
      <c r="E32" s="201"/>
      <c r="F32" s="202"/>
      <c r="G32" s="202"/>
      <c r="H32" s="202"/>
      <c r="I32" s="203"/>
    </row>
    <row r="33" spans="1:9" x14ac:dyDescent="0.15">
      <c r="A33" s="97">
        <f t="shared" si="7"/>
        <v>19</v>
      </c>
      <c r="B33" s="196" t="s">
        <v>181</v>
      </c>
      <c r="C33" s="196"/>
      <c r="D33" s="100"/>
      <c r="E33" s="201"/>
      <c r="F33" s="202"/>
      <c r="G33" s="202"/>
      <c r="H33" s="202"/>
      <c r="I33" s="203"/>
    </row>
    <row r="34" spans="1:9" x14ac:dyDescent="0.15">
      <c r="A34" s="97">
        <f t="shared" si="7"/>
        <v>20</v>
      </c>
      <c r="B34" s="196" t="s">
        <v>182</v>
      </c>
      <c r="C34" s="196"/>
      <c r="D34" s="100"/>
      <c r="E34" s="201"/>
      <c r="F34" s="202"/>
      <c r="G34" s="202"/>
      <c r="H34" s="202"/>
      <c r="I34" s="203"/>
    </row>
    <row r="35" spans="1:9" ht="25.5" customHeight="1" x14ac:dyDescent="0.15">
      <c r="E35" s="204"/>
      <c r="F35" s="205"/>
      <c r="G35" s="205"/>
      <c r="H35" s="205"/>
      <c r="I35" s="206"/>
    </row>
    <row r="36" spans="1:9" x14ac:dyDescent="0.15">
      <c r="A36" t="s">
        <v>183</v>
      </c>
      <c r="B36" t="s">
        <v>184</v>
      </c>
    </row>
    <row r="37" spans="1:9" x14ac:dyDescent="0.15">
      <c r="A37" t="s">
        <v>185</v>
      </c>
      <c r="B37" t="s">
        <v>186</v>
      </c>
    </row>
    <row r="38" spans="1:9" x14ac:dyDescent="0.15">
      <c r="A38" t="s">
        <v>187</v>
      </c>
      <c r="B38" t="s">
        <v>188</v>
      </c>
    </row>
    <row r="39" spans="1:9" x14ac:dyDescent="0.15">
      <c r="A39" t="s">
        <v>189</v>
      </c>
      <c r="B39" t="s">
        <v>190</v>
      </c>
    </row>
    <row r="40" spans="1:9" x14ac:dyDescent="0.15">
      <c r="A40" t="s">
        <v>191</v>
      </c>
      <c r="B40" t="s">
        <v>192</v>
      </c>
    </row>
    <row r="41" spans="1:9" x14ac:dyDescent="0.15">
      <c r="A41" t="s">
        <v>193</v>
      </c>
      <c r="B41" t="s">
        <v>194</v>
      </c>
    </row>
    <row r="42" spans="1:9" x14ac:dyDescent="0.15">
      <c r="A42" t="s">
        <v>195</v>
      </c>
      <c r="B42" t="s">
        <v>196</v>
      </c>
    </row>
    <row r="43" spans="1:9" x14ac:dyDescent="0.15">
      <c r="A43" t="s">
        <v>197</v>
      </c>
      <c r="B43" t="s">
        <v>198</v>
      </c>
    </row>
    <row r="44" spans="1:9" x14ac:dyDescent="0.15">
      <c r="A44" t="s">
        <v>199</v>
      </c>
      <c r="B44" t="s">
        <v>200</v>
      </c>
    </row>
    <row r="45" spans="1:9" x14ac:dyDescent="0.15">
      <c r="A45" t="s">
        <v>201</v>
      </c>
      <c r="B45" t="s">
        <v>202</v>
      </c>
    </row>
    <row r="46" spans="1:9" x14ac:dyDescent="0.15">
      <c r="A46" t="s">
        <v>203</v>
      </c>
      <c r="B46" t="s">
        <v>204</v>
      </c>
    </row>
    <row r="47" spans="1:9" x14ac:dyDescent="0.15">
      <c r="A47" t="s">
        <v>205</v>
      </c>
      <c r="B47" t="s">
        <v>206</v>
      </c>
    </row>
    <row r="48" spans="1:9" x14ac:dyDescent="0.15">
      <c r="A48" t="s">
        <v>207</v>
      </c>
      <c r="B48" t="s">
        <v>208</v>
      </c>
    </row>
    <row r="49" spans="1:2" x14ac:dyDescent="0.15">
      <c r="A49" t="s">
        <v>209</v>
      </c>
      <c r="B49" t="s">
        <v>210</v>
      </c>
    </row>
    <row r="50" spans="1:2" x14ac:dyDescent="0.15">
      <c r="A50" t="s">
        <v>211</v>
      </c>
      <c r="B50" t="s">
        <v>212</v>
      </c>
    </row>
    <row r="51" spans="1:2" x14ac:dyDescent="0.15">
      <c r="A51" t="s">
        <v>213</v>
      </c>
      <c r="B51" t="s">
        <v>214</v>
      </c>
    </row>
    <row r="52" spans="1:2" x14ac:dyDescent="0.15">
      <c r="A52" t="s">
        <v>215</v>
      </c>
      <c r="B52" t="s">
        <v>216</v>
      </c>
    </row>
    <row r="53" spans="1:2" x14ac:dyDescent="0.15">
      <c r="A53" t="s">
        <v>217</v>
      </c>
      <c r="B53" t="s">
        <v>218</v>
      </c>
    </row>
    <row r="54" spans="1:2" x14ac:dyDescent="0.15">
      <c r="A54" t="s">
        <v>219</v>
      </c>
      <c r="B54" t="s">
        <v>220</v>
      </c>
    </row>
    <row r="55" spans="1:2" x14ac:dyDescent="0.15">
      <c r="A55" t="s">
        <v>221</v>
      </c>
      <c r="B55" t="s">
        <v>222</v>
      </c>
    </row>
    <row r="56" spans="1:2" x14ac:dyDescent="0.15">
      <c r="A56" t="s">
        <v>223</v>
      </c>
      <c r="B56" t="s">
        <v>224</v>
      </c>
    </row>
    <row r="57" spans="1:2" x14ac:dyDescent="0.15">
      <c r="A57" t="s">
        <v>225</v>
      </c>
      <c r="B57" t="s">
        <v>226</v>
      </c>
    </row>
    <row r="58" spans="1:2" x14ac:dyDescent="0.15">
      <c r="A58" t="s">
        <v>227</v>
      </c>
      <c r="B58" t="s">
        <v>228</v>
      </c>
    </row>
    <row r="59" spans="1:2" x14ac:dyDescent="0.15">
      <c r="A59" t="s">
        <v>229</v>
      </c>
      <c r="B59" t="s">
        <v>230</v>
      </c>
    </row>
    <row r="60" spans="1:2" x14ac:dyDescent="0.15">
      <c r="A60" t="s">
        <v>231</v>
      </c>
      <c r="B60" t="s">
        <v>232</v>
      </c>
    </row>
    <row r="61" spans="1:2" x14ac:dyDescent="0.15">
      <c r="A61" t="s">
        <v>233</v>
      </c>
      <c r="B61" t="s">
        <v>234</v>
      </c>
    </row>
    <row r="62" spans="1:2" x14ac:dyDescent="0.15">
      <c r="A62" t="s">
        <v>235</v>
      </c>
      <c r="B62" t="s">
        <v>236</v>
      </c>
    </row>
    <row r="63" spans="1:2" x14ac:dyDescent="0.15">
      <c r="A63" t="s">
        <v>237</v>
      </c>
      <c r="B63" t="s">
        <v>238</v>
      </c>
    </row>
    <row r="64" spans="1:2"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2022-01-13T06:37:43Z</cp:lastPrinted>
  <dcterms:created xsi:type="dcterms:W3CDTF">2021-12-03T06:37:03Z</dcterms:created>
  <dcterms:modified xsi:type="dcterms:W3CDTF">2022-01-21T07:01:13Z</dcterms:modified>
  <cp:category/>
</cp:coreProperties>
</file>