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福浦→尾藤\01 工業用水道事業\01 事業運営\R3年度\03 R3決算統計\公営企業に係る経営比較分析表（令和2年度決算）の分析等\"/>
    </mc:Choice>
  </mc:AlternateContent>
  <workbookProtection workbookAlgorithmName="SHA-512" workbookHashValue="sB07nsmCk3nOEUJu1L2N3L+99fCV44WFnVB2kXfW4EEpgcBsaFzpBikG7xukO/j6sePBc0ne9w2MX2iw7gJIpw==" workbookSaltValue="Zthbnulgst6ubRYXzipeF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11" i="5" l="1"/>
  <c r="DP11" i="5"/>
  <c r="EC10" i="5"/>
  <c r="DS10" i="5"/>
  <c r="DI10" i="5"/>
  <c r="DE10" i="5"/>
  <c r="CK10" i="5"/>
  <c r="CA10" i="5"/>
  <c r="BQ10" i="5"/>
  <c r="BM10" i="5"/>
  <c r="AS10" i="5"/>
  <c r="AI10" i="5"/>
  <c r="Y10" i="5"/>
  <c r="U10" i="5"/>
  <c r="F10" i="5"/>
  <c r="CX10" i="5" s="1"/>
  <c r="E10" i="5"/>
  <c r="DH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Q11" i="5" s="1"/>
  <c r="DO6" i="5"/>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NX79" i="4"/>
  <c r="MW79" i="4"/>
  <c r="KO79" i="4"/>
  <c r="JN79" i="4"/>
  <c r="IM79" i="4"/>
  <c r="HL79" i="4"/>
  <c r="GK79" i="4"/>
  <c r="EC79" i="4"/>
  <c r="DB79" i="4"/>
  <c r="CA79" i="4"/>
  <c r="AZ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LT32" i="4"/>
  <c r="AR55" i="4"/>
  <c r="LT55" i="4"/>
  <c r="V10" i="5"/>
  <c r="AF10" i="5"/>
  <c r="AJ10" i="5"/>
  <c r="AT10" i="5"/>
  <c r="BD10" i="5"/>
  <c r="BN10" i="5"/>
  <c r="BX10" i="5"/>
  <c r="CB10" i="5"/>
  <c r="CL10" i="5"/>
  <c r="CV10" i="5"/>
  <c r="DF10" i="5"/>
  <c r="DP10" i="5"/>
  <c r="DT10" i="5"/>
  <c r="ED10" i="5"/>
  <c r="FL33" i="4"/>
  <c r="QN33" i="4"/>
  <c r="FL56" i="4"/>
  <c r="QN56" i="4"/>
  <c r="IM80" i="4"/>
  <c r="Y81" i="4"/>
  <c r="EC81" i="4"/>
  <c r="W10" i="5"/>
  <c r="AG10" i="5"/>
  <c r="AQ10" i="5"/>
  <c r="AU10" i="5"/>
  <c r="BE10" i="5"/>
  <c r="BO10" i="5"/>
  <c r="BY10" i="5"/>
  <c r="CI10" i="5"/>
  <c r="CM10" i="5"/>
  <c r="CW10" i="5"/>
  <c r="DG10" i="5"/>
  <c r="DQ10" i="5"/>
  <c r="EA10" i="5"/>
  <c r="EE10" i="5"/>
  <c r="AH11" i="5"/>
  <c r="BB11" i="5"/>
  <c r="BF11" i="5"/>
  <c r="BZ11" i="5"/>
  <c r="CT11" i="5"/>
  <c r="CX11" i="5"/>
  <c r="X10" i="5"/>
  <c r="AH10" i="5"/>
  <c r="AR10" i="5"/>
  <c r="BB10" i="5"/>
  <c r="BF10" i="5"/>
  <c r="BP10" i="5"/>
  <c r="BZ10" i="5"/>
  <c r="CJ10" i="5"/>
  <c r="EB10" i="5"/>
  <c r="BC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<sst xmlns="http://schemas.openxmlformats.org/spreadsheetml/2006/main" count="262" uniqueCount="108">
  <si>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</si>
  <si>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</si>
  <si>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</si>
  <si>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</si>
  <si>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</si>
  <si>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</si>
  <si>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</si>
  <si>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</si>
  <si>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</si>
  <si>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</si>
  <si>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</si>
  <si>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</si>
  <si>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</si>
  <si>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</si>
  <si>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</si>
  <si>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</si>
  <si>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</si>
  <si>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</si>
  <si>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</si>
  <si>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</si>
  <si>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</si>
  <si>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</si>
  <si>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</si>
  <si>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</si>
  <si>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</si>
  <si>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</si>
  <si>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</si>
  <si>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</si>
  <si>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</si>
  <si>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</si>
  <si>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</si>
  <si>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</si>
  <si>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</si>
  <si>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</si>
  <si>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</si>
  <si>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</si>
  <si>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</si>
  <si>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</si>
  <si>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</si>
  <si>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</si>
  <si>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</si>
  <si>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</si>
  <si>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</si>
  <si>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</si>
  <si>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</si>
  <si>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</si>
  <si>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</si>
  <si>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</si>
  <si>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</si>
  <si>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</si>
  <si>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</si>
  <si>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</si>
  <si>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</si>
  <si>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</si>
  <si>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</si>
  <si>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</si>
  <si>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</si>
  <si>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</si>
  <si>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</si>
  <si>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</si>
  <si>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</si>
  <si>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</si>
  <si>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</si>
  <si>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</si>
  <si>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</si>
  <si>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</si>
  <si>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</si>
  <si>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</si>
  <si>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</si>
  <si>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</si>
  <si>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</si>
  <si>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</si>
  <si>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</si>
  <si>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</si>
  <si>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</si>
  <si>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</si>
  <si>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</si>
  <si>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</si>
  <si>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</si>
  <si>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</si>
  <si>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</si>
  <si>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</si>
  <si>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</si>
  <si>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</si>
  <si>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</si>
  <si>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</si>
  <si>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</si>
  <si>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</si>
  <si>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</si>
  <si>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300004</t>
  </si>
  <si>
    <t>46</t>
  </si>
  <si>
    <t>02</t>
  </si>
  <si>
    <t>0</t>
  </si>
  <si>
    <t>000</t>
  </si>
  <si>
    <t>和歌山県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</si>
  <si>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</si>
  <si>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</si>
  <si>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</si>
  <si>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</si>
  <si>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</si>
  <si>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</si>
  <si>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</si>
  <si>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</si>
  <si>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</si>
  <si>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</si>
  <si>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現在、経営は安定しているが、今後も健全な経営を続けるため、施設の更新・強靱化・長寿命化の大規模投資を計画的に実施すると共に資産維持費の導入も含めた料金改定を検討していく。
　また、効率的な施設運用となるよう新規ユーザの獲得に向けた取り組みを行っていく。</t>
    <rPh sb="1" eb="3">
      <t>ゲンザイ</t>
    </rPh>
    <rPh sb="4" eb="6">
      <t>ケイエイ</t>
    </rPh>
    <rPh sb="7" eb="9">
      <t>アンテイ</t>
    </rPh>
    <rPh sb="15" eb="17">
      <t>コンゴ</t>
    </rPh>
    <rPh sb="18" eb="20">
      <t>ケンゼン</t>
    </rPh>
    <rPh sb="24" eb="25">
      <t>ツヅ</t>
    </rPh>
    <rPh sb="30" eb="32">
      <t>シセツ</t>
    </rPh>
    <rPh sb="33" eb="35">
      <t>コウシン</t>
    </rPh>
    <rPh sb="36" eb="39">
      <t>キョウジンカ</t>
    </rPh>
    <rPh sb="40" eb="43">
      <t>チョウジュミョウ</t>
    </rPh>
    <rPh sb="43" eb="44">
      <t>バ</t>
    </rPh>
    <rPh sb="45" eb="48">
      <t>ダイキボ</t>
    </rPh>
    <rPh sb="48" eb="50">
      <t>トウシ</t>
    </rPh>
    <rPh sb="60" eb="61">
      <t>トモ</t>
    </rPh>
    <rPh sb="62" eb="64">
      <t>シサン</t>
    </rPh>
    <rPh sb="64" eb="66">
      <t>イジ</t>
    </rPh>
    <rPh sb="66" eb="67">
      <t>ヒ</t>
    </rPh>
    <rPh sb="68" eb="70">
      <t>ドウニュウ</t>
    </rPh>
    <rPh sb="71" eb="72">
      <t>フク</t>
    </rPh>
    <rPh sb="79" eb="81">
      <t>ケントウ</t>
    </rPh>
    <rPh sb="97" eb="99">
      <t>ウンヨウ</t>
    </rPh>
    <rPh sb="110" eb="112">
      <t>カクトク</t>
    </rPh>
    <rPh sb="113" eb="114">
      <t>ム</t>
    </rPh>
    <rPh sb="116" eb="117">
      <t>ト</t>
    </rPh>
    <rPh sb="118" eb="119">
      <t>ク</t>
    </rPh>
    <rPh sb="121" eb="122">
      <t>オコナ</t>
    </rPh>
    <phoneticPr fontId="5"/>
  </si>
  <si>
    <r>
      <t>　累積欠損金及び企業債残高がないこと、流動比率が全国平均より高いこと、経常収支比率が100％を超えていることなどから、経営の健全性が保たれている。なお、流動比率の数値に変動がみられるが、これは、年度末の工事費の支払いが当年度になるか翌年度になるかの違いによるものである。また、</t>
    </r>
    <r>
      <rPr>
        <sz val="11"/>
        <rFont val="ＭＳ ゴシック"/>
        <family val="3"/>
        <charset val="128"/>
      </rPr>
      <t>平成29年度から令和元年度までの経常収支比率が僅かに全国平均を下回っているが、これは、施設の老朽化対策工事及び耐震化対策工事による固定資産除却費増によるものである。</t>
    </r>
    <r>
      <rPr>
        <sz val="11"/>
        <color theme="1"/>
        <rFont val="ＭＳ ゴシック"/>
        <family val="3"/>
        <charset val="128"/>
      </rPr>
      <t xml:space="preserve">
　一方で、料金回収率が全国平均を下回っていることから、料金改定を検討し経営改善を図る必要がある。また、契約率及び施設利用率についても全国平均を下回っていることから、新規ユーザを開拓し、施設運用の効率化と契約率の向上を図る必要がある。</t>
    </r>
    <rPh sb="59" eb="61">
      <t>ケイエイ</t>
    </rPh>
    <rPh sb="66" eb="67">
      <t>タモ</t>
    </rPh>
    <rPh sb="84" eb="86">
      <t>ヘンドウ</t>
    </rPh>
    <rPh sb="109" eb="112">
      <t>トウネンド</t>
    </rPh>
    <rPh sb="116" eb="119">
      <t>ヨクネンド</t>
    </rPh>
    <rPh sb="124" eb="125">
      <t>チガ</t>
    </rPh>
    <rPh sb="142" eb="144">
      <t>ネンド</t>
    </rPh>
    <rPh sb="146" eb="148">
      <t>レイワ</t>
    </rPh>
    <rPh sb="148" eb="149">
      <t>ガン</t>
    </rPh>
    <rPh sb="161" eb="162">
      <t>ワズ</t>
    </rPh>
    <rPh sb="164" eb="166">
      <t>ゼンコク</t>
    </rPh>
    <rPh sb="166" eb="168">
      <t>ヘイキン</t>
    </rPh>
    <rPh sb="169" eb="171">
      <t>シタマワ</t>
    </rPh>
    <rPh sb="222" eb="224">
      <t>イッポウ</t>
    </rPh>
    <rPh sb="226" eb="228">
      <t>リョウキン</t>
    </rPh>
    <rPh sb="228" eb="231">
      <t>カイシュウリツ</t>
    </rPh>
    <rPh sb="232" eb="234">
      <t>ゼンコク</t>
    </rPh>
    <rPh sb="234" eb="236">
      <t>ヘイキン</t>
    </rPh>
    <rPh sb="237" eb="239">
      <t>シタマワ</t>
    </rPh>
    <rPh sb="248" eb="250">
      <t>リョウキン</t>
    </rPh>
    <rPh sb="250" eb="252">
      <t>カイテイ</t>
    </rPh>
    <rPh sb="253" eb="255">
      <t>ケントウ</t>
    </rPh>
    <rPh sb="256" eb="258">
      <t>ケイエイ</t>
    </rPh>
    <rPh sb="258" eb="260">
      <t>カイゼン</t>
    </rPh>
    <rPh sb="261" eb="262">
      <t>ハカ</t>
    </rPh>
    <rPh sb="263" eb="265">
      <t>ヒツヨウ</t>
    </rPh>
    <rPh sb="309" eb="311">
      <t>カイタク</t>
    </rPh>
    <rPh sb="313" eb="315">
      <t>シセツ</t>
    </rPh>
    <rPh sb="315" eb="317">
      <t>ウンヨウ</t>
    </rPh>
    <rPh sb="318" eb="321">
      <t>コウリツカ</t>
    </rPh>
    <rPh sb="322" eb="325">
      <t>ケイヤクリツ</t>
    </rPh>
    <rPh sb="326" eb="328">
      <t>コウジョウ</t>
    </rPh>
    <rPh sb="329" eb="330">
      <t>ハカ</t>
    </rPh>
    <rPh sb="331" eb="333">
      <t>ヒツヨウ</t>
    </rPh>
    <phoneticPr fontId="5"/>
  </si>
  <si>
    <t>　有形固定資産減価償却比率が高く、管路経年劣化率も高いことから、施設の老朽化が進んでいるため、各事業における施設の重要度、経過年数、健全性に財源の確保などを勘案し、計画的に施設の更新・強靱化・長寿命化を実施する必要がある。
　なお、令和2年度の管路更新率の数値は、平成29年度から実施していた施設更新工事が完了したことに伴うものである。</t>
    <rPh sb="14" eb="15">
      <t>タカ</t>
    </rPh>
    <rPh sb="25" eb="26">
      <t>タカ</t>
    </rPh>
    <rPh sb="32" eb="34">
      <t>シセツ</t>
    </rPh>
    <rPh sb="54" eb="56">
      <t>シセツ</t>
    </rPh>
    <rPh sb="70" eb="72">
      <t>ザイゲン</t>
    </rPh>
    <rPh sb="73" eb="75">
      <t>カクホ</t>
    </rPh>
    <rPh sb="78" eb="80">
      <t>カンアン</t>
    </rPh>
    <rPh sb="82" eb="85">
      <t>ケイカクテキ</t>
    </rPh>
    <rPh sb="86" eb="88">
      <t>シセツ</t>
    </rPh>
    <rPh sb="89" eb="91">
      <t>コウシン</t>
    </rPh>
    <rPh sb="92" eb="94">
      <t>キョウジン</t>
    </rPh>
    <rPh sb="94" eb="95">
      <t>バ</t>
    </rPh>
    <rPh sb="96" eb="99">
      <t>チョウジュミョウ</t>
    </rPh>
    <rPh sb="99" eb="100">
      <t>バ</t>
    </rPh>
    <rPh sb="116" eb="118">
      <t>レイワ</t>
    </rPh>
    <rPh sb="119" eb="121">
      <t>ネンド</t>
    </rPh>
    <rPh sb="122" eb="124">
      <t>カンロ</t>
    </rPh>
    <rPh sb="124" eb="126">
      <t>コウシン</t>
    </rPh>
    <rPh sb="126" eb="127">
      <t>リツ</t>
    </rPh>
    <rPh sb="128" eb="130">
      <t>スウチ</t>
    </rPh>
    <rPh sb="140" eb="142">
      <t>ジッシ</t>
    </rPh>
    <rPh sb="148" eb="150">
      <t>コウシン</t>
    </rPh>
    <rPh sb="153" eb="155">
      <t>カンリョウ</t>
    </rPh>
    <rPh sb="160" eb="161">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</si>
</sst>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67.209999999999994</c:v>
                </c:pt>
                <c:pt idx="1">
                  <c:v>63.78</c:v>
                </c:pt>
                <c:pt idx="2">
                  <c:v>62.91</c:v>
                </c:pt>
                <c:pt idx="3">
                  <c:v>63.62</c:v>
                </c:pt>
                <c:pt idx="4">
                  <c:v>62.71</c:v>
                </c:pt>
              </c:numCache>
            </c:numRef>
          </c:val>
          <c:extLst>
            <c:ext xmlns:c16="http://schemas.microsoft.com/office/drawing/2014/chart" uri="{C3380CC4-5D6E-409C-BE32-E72D297353CC}">
              <c16:uniqueId val="{00000000-FC6A-4643-AE48-FE1C853312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FC6A-4643-AE48-FE1C853312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2B-4BE4-8C1E-A6587A6A97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AE2B-4BE4-8C1E-A6587A6A97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140.9</c:v>
                </c:pt>
                <c:pt idx="1">
                  <c:v>117.12</c:v>
                </c:pt>
                <c:pt idx="2">
                  <c:v>115.23</c:v>
                </c:pt>
                <c:pt idx="3">
                  <c:v>112.15</c:v>
                </c:pt>
                <c:pt idx="4">
                  <c:v>126.23</c:v>
                </c:pt>
              </c:numCache>
            </c:numRef>
          </c:val>
          <c:extLst>
            <c:ext xmlns:c16="http://schemas.microsoft.com/office/drawing/2014/chart" uri="{C3380CC4-5D6E-409C-BE32-E72D297353CC}">
              <c16:uniqueId val="{00000000-23DF-4895-811D-BC80E1143E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23DF-4895-811D-BC80E1143E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73.98</c:v>
                </c:pt>
                <c:pt idx="1">
                  <c:v>73.98</c:v>
                </c:pt>
                <c:pt idx="2">
                  <c:v>70.22</c:v>
                </c:pt>
                <c:pt idx="3">
                  <c:v>70.22</c:v>
                </c:pt>
                <c:pt idx="4">
                  <c:v>68</c:v>
                </c:pt>
              </c:numCache>
            </c:numRef>
          </c:val>
          <c:extLst>
            <c:ext xmlns:c16="http://schemas.microsoft.com/office/drawing/2014/chart" uri="{C3380CC4-5D6E-409C-BE32-E72D297353CC}">
              <c16:uniqueId val="{00000000-F8BC-47DE-BDF4-8D2797EE54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F8BC-47DE-BDF4-8D2797EE54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7.59</c:v>
                </c:pt>
              </c:numCache>
            </c:numRef>
          </c:val>
          <c:extLst>
            <c:ext xmlns:c16="http://schemas.microsoft.com/office/drawing/2014/chart" uri="{C3380CC4-5D6E-409C-BE32-E72D297353CC}">
              <c16:uniqueId val="{00000000-5E70-407C-8670-26E6ECD88C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5E70-407C-8670-26E6ECD88C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2310.0300000000002</c:v>
                </c:pt>
                <c:pt idx="1">
                  <c:v>1584.77</c:v>
                </c:pt>
                <c:pt idx="2">
                  <c:v>889.62</c:v>
                </c:pt>
                <c:pt idx="3">
                  <c:v>3811.55</c:v>
                </c:pt>
                <c:pt idx="4">
                  <c:v>5930.47</c:v>
                </c:pt>
              </c:numCache>
            </c:numRef>
          </c:val>
          <c:extLst>
            <c:ext xmlns:c16="http://schemas.microsoft.com/office/drawing/2014/chart" uri="{C3380CC4-5D6E-409C-BE32-E72D297353CC}">
              <c16:uniqueId val="{00000000-40B6-48AF-88F3-B55C0E223E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40B6-48AF-88F3-B55C0E223E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7-493C-92E6-3BBBB85F1A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3657-493C-92E6-3BBBB85F1A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134.51</c:v>
                </c:pt>
                <c:pt idx="1">
                  <c:v>103.41</c:v>
                </c:pt>
                <c:pt idx="2">
                  <c:v>100.41</c:v>
                </c:pt>
                <c:pt idx="3">
                  <c:v>95</c:v>
                </c:pt>
                <c:pt idx="4">
                  <c:v>103.46</c:v>
                </c:pt>
              </c:numCache>
            </c:numRef>
          </c:val>
          <c:extLst>
            <c:ext xmlns:c16="http://schemas.microsoft.com/office/drawing/2014/chart" uri="{C3380CC4-5D6E-409C-BE32-E72D297353CC}">
              <c16:uniqueId val="{00000000-92AF-4A98-8562-D09FAA2EA4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92AF-4A98-8562-D09FAA2EA4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7.65</c:v>
                </c:pt>
                <c:pt idx="1">
                  <c:v>9.77</c:v>
                </c:pt>
                <c:pt idx="2">
                  <c:v>10.07</c:v>
                </c:pt>
                <c:pt idx="3">
                  <c:v>10.64</c:v>
                </c:pt>
                <c:pt idx="4">
                  <c:v>9.73</c:v>
                </c:pt>
              </c:numCache>
            </c:numRef>
          </c:val>
          <c:extLst>
            <c:ext xmlns:c16="http://schemas.microsoft.com/office/drawing/2014/chart" uri="{C3380CC4-5D6E-409C-BE32-E72D297353CC}">
              <c16:uniqueId val="{00000000-AB1C-41CC-A109-40E5A22552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AB1C-41CC-A109-40E5A22552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51.14</c:v>
                </c:pt>
                <c:pt idx="1">
                  <c:v>51</c:v>
                </c:pt>
                <c:pt idx="2">
                  <c:v>53.72</c:v>
                </c:pt>
                <c:pt idx="3">
                  <c:v>52.13</c:v>
                </c:pt>
                <c:pt idx="4">
                  <c:v>49.73</c:v>
                </c:pt>
              </c:numCache>
            </c:numRef>
          </c:val>
          <c:extLst>
            <c:ext xmlns:c16="http://schemas.microsoft.com/office/drawing/2014/chart" uri="{C3380CC4-5D6E-409C-BE32-E72D297353CC}">
              <c16:uniqueId val="{00000000-18AC-4CB3-A2E7-09D6F3711C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18AC-4CB3-A2E7-09D6F3711C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61.81</c:v>
                </c:pt>
                <c:pt idx="1">
                  <c:v>70.150000000000006</c:v>
                </c:pt>
                <c:pt idx="2">
                  <c:v>69.91</c:v>
                </c:pt>
                <c:pt idx="3">
                  <c:v>68.38</c:v>
                </c:pt>
                <c:pt idx="4">
                  <c:v>67.89</c:v>
                </c:pt>
              </c:numCache>
            </c:numRef>
          </c:val>
          <c:extLst>
            <c:ext xmlns:c16="http://schemas.microsoft.com/office/drawing/2014/chart" uri="{C3380CC4-5D6E-409C-BE32-E72D297353CC}">
              <c16:uniqueId val="{00000000-98D8-46A5-8807-8549193747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98D8-46A5-8807-8549193747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F48" zoomScaleNormal="100"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和歌山県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227860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113320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97.4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154700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140.9</v>
      </c>
      <c r="Y32" s="129"/>
      <c r="Z32" s="129"/>
      <c r="AA32" s="129"/>
      <c r="AB32" s="129"/>
      <c r="AC32" s="129"/>
      <c r="AD32" s="129"/>
      <c r="AE32" s="129"/>
      <c r="AF32" s="129"/>
      <c r="AG32" s="129"/>
      <c r="AH32" s="129"/>
      <c r="AI32" s="129"/>
      <c r="AJ32" s="129"/>
      <c r="AK32" s="129"/>
      <c r="AL32" s="129"/>
      <c r="AM32" s="129"/>
      <c r="AN32" s="129"/>
      <c r="AO32" s="129"/>
      <c r="AP32" s="129"/>
      <c r="AQ32" s="130"/>
      <c r="AR32" s="128">
        <f>データ!U6</f>
        <v>117.12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115.23</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112.15</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126.23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2310.0300000000002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1584.77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889.62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3811.55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5930.47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134.51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103.41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100.41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103.46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7.65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9.77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10.07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10.64</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9.73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51.14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53.72</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52.13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49.73</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61.81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70.150000000000006</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69.91</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68.38</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67.89</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67.209999999999994</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63.78</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62.91</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63.62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62.71</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73.98</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73.98</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70.22</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70.22</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68</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7.59</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57.93</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58.88</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59.48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60.09</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60.35</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41.79</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43.44</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48.09</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50.93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52.07</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0.32</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0.21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0.22</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0.5</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37</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【118.49】</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【19.58】</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【436.32】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【238.21】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【113.30】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【18.87】</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Ob2oabKI1Jqs1ymM/OPUVmHFL09NvfhqfdHUBdUx8qh7Qhx6arAHnpPGKd7AeLbNcptk1Hb0QOosS/G3p2LQ==" saltValue="IZ4zdZlWjplNC/zCZ6LgGw=="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140.9</v>
      </c>
      <c r="U6" s="52">
        <f>U7</f>
        <v>117.12</v>
      </c>
      <c r="V6" s="52">
        <f>V7</f>
        <v>115.23</v>
      </c>
      <c r="W6" s="52">
        <f>W7</f>
        <v>112.15</v>
      </c>
      <c r="X6" s="52">
        <f t="shared" si="3"/>
        <v>126.23</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2310.0300000000002</v>
      </c>
      <c r="AQ6" s="52">
        <f>AQ7</f>
        <v>1584.77</v>
      </c>
      <c r="AR6" s="52">
        <f>AR7</f>
        <v>889.62</v>
      </c>
      <c r="AS6" s="52">
        <f>AS7</f>
        <v>3811.55</v>
      </c>
      <c r="AT6" s="52">
        <f t="shared" si="3"/>
        <v>5930.47</v>
      </c>
      <c r="AU6" s="52">
        <f t="shared" si="3"/>
        <v>345.05</v>
      </c>
      <c r="AV6" s="52">
        <f t="shared" si="3"/>
        <v>379.14</v>
      </c>
      <c r="AW6" s="52">
        <f t="shared" si="3"/>
        <v>394.58</v>
      </c>
      <c r="AX6" s="52">
        <f t="shared" si="3"/>
        <v>368.36</v>
      </c>
      <c r="AY6" s="52">
        <f t="shared" si="3"/>
        <v>380.84</v>
      </c>
      <c r="AZ6" s="50" t="str">
        <f>IF(AZ7="-","【-】","【"&amp;SUBSTITUTE(TEXT(AZ7,"#,##0.00"),"-","△")&amp;"】")</f>
        <v>【436.32】</v>
      </c>
      <c r="BA6" s="52">
        <f t="shared" si="3"/>
        <v>0</v>
      </c>
      <c r="BB6" s="52">
        <f>BB7</f>
        <v>0</v>
      </c>
      <c r="BC6" s="52">
        <f>BC7</f>
        <v>0</v>
      </c>
      <c r="BD6" s="52">
        <f>BD7</f>
        <v>0</v>
      </c>
      <c r="BE6" s="52">
        <f t="shared" si="3"/>
        <v>0</v>
      </c>
      <c r="BF6" s="52">
        <f t="shared" si="3"/>
        <v>255.89</v>
      </c>
      <c r="BG6" s="52">
        <f t="shared" si="3"/>
        <v>242.57</v>
      </c>
      <c r="BH6" s="52">
        <f t="shared" si="3"/>
        <v>235.79</v>
      </c>
      <c r="BI6" s="52">
        <f t="shared" si="3"/>
        <v>227.51</v>
      </c>
      <c r="BJ6" s="52">
        <f t="shared" si="3"/>
        <v>225.72</v>
      </c>
      <c r="BK6" s="50" t="str">
        <f>IF(BK7="-","【-】","【"&amp;SUBSTITUTE(TEXT(BK7,"#,##0.00"),"-","△")&amp;"】")</f>
        <v>【238.21】</v>
      </c>
      <c r="BL6" s="52">
        <f t="shared" si="3"/>
        <v>134.51</v>
      </c>
      <c r="BM6" s="52">
        <f>BM7</f>
        <v>103.41</v>
      </c>
      <c r="BN6" s="52">
        <f>BN7</f>
        <v>100.41</v>
      </c>
      <c r="BO6" s="52">
        <f>BO7</f>
        <v>95</v>
      </c>
      <c r="BP6" s="52">
        <f t="shared" si="3"/>
        <v>103.46</v>
      </c>
      <c r="BQ6" s="52">
        <f t="shared" si="3"/>
        <v>118.99</v>
      </c>
      <c r="BR6" s="52">
        <f t="shared" si="3"/>
        <v>119.17</v>
      </c>
      <c r="BS6" s="52">
        <f t="shared" si="3"/>
        <v>117.72</v>
      </c>
      <c r="BT6" s="52">
        <f t="shared" si="3"/>
        <v>117.69</v>
      </c>
      <c r="BU6" s="52">
        <f t="shared" si="3"/>
        <v>116.75</v>
      </c>
      <c r="BV6" s="50" t="str">
        <f>IF(BV7="-","【-】","【"&amp;SUBSTITUTE(TEXT(BV7,"#,##0.00"),"-","△")&amp;"】")</f>
        <v>【113.30】</v>
      </c>
      <c r="BW6" s="52">
        <f t="shared" si="3"/>
        <v>7.65</v>
      </c>
      <c r="BX6" s="52">
        <f>BX7</f>
        <v>9.77</v>
      </c>
      <c r="BY6" s="52">
        <f>BY7</f>
        <v>10.07</v>
      </c>
      <c r="BZ6" s="52">
        <f>BZ7</f>
        <v>10.64</v>
      </c>
      <c r="CA6" s="52">
        <f t="shared" si="3"/>
        <v>9.73</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51.14</v>
      </c>
      <c r="CI6" s="52">
        <f>CI7</f>
        <v>51</v>
      </c>
      <c r="CJ6" s="52">
        <f>CJ7</f>
        <v>53.72</v>
      </c>
      <c r="CK6" s="52">
        <f>CK7</f>
        <v>52.13</v>
      </c>
      <c r="CL6" s="52">
        <f t="shared" si="5"/>
        <v>49.73</v>
      </c>
      <c r="CM6" s="52">
        <f t="shared" si="5"/>
        <v>57.55</v>
      </c>
      <c r="CN6" s="52">
        <f t="shared" si="5"/>
        <v>57.69</v>
      </c>
      <c r="CO6" s="52">
        <f t="shared" si="5"/>
        <v>58.56</v>
      </c>
      <c r="CP6" s="52">
        <f t="shared" si="5"/>
        <v>57.96</v>
      </c>
      <c r="CQ6" s="52">
        <f t="shared" si="5"/>
        <v>56</v>
      </c>
      <c r="CR6" s="50" t="str">
        <f>IF(CR7="-","【-】","【"&amp;SUBSTITUTE(TEXT(CR7,"#,##0.00"),"-","△")&amp;"】")</f>
        <v>【53.39】</v>
      </c>
      <c r="CS6" s="52">
        <f t="shared" ref="CS6:DB6" si="6">CS7</f>
        <v>61.81</v>
      </c>
      <c r="CT6" s="52">
        <f>CT7</f>
        <v>70.150000000000006</v>
      </c>
      <c r="CU6" s="52">
        <f>CU7</f>
        <v>69.91</v>
      </c>
      <c r="CV6" s="52">
        <f>CV7</f>
        <v>68.38</v>
      </c>
      <c r="CW6" s="52">
        <f t="shared" si="6"/>
        <v>67.89</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67.209999999999994</v>
      </c>
      <c r="DE6" s="52">
        <f>DE7</f>
        <v>63.78</v>
      </c>
      <c r="DF6" s="52">
        <f>DF7</f>
        <v>62.91</v>
      </c>
      <c r="DG6" s="52">
        <f>DG7</f>
        <v>63.62</v>
      </c>
      <c r="DH6" s="52">
        <f t="shared" si="7"/>
        <v>62.71</v>
      </c>
      <c r="DI6" s="52">
        <f t="shared" si="7"/>
        <v>57.93</v>
      </c>
      <c r="DJ6" s="52">
        <f t="shared" si="7"/>
        <v>58.88</v>
      </c>
      <c r="DK6" s="52">
        <f t="shared" si="7"/>
        <v>59.48</v>
      </c>
      <c r="DL6" s="52">
        <f t="shared" si="7"/>
        <v>60.09</v>
      </c>
      <c r="DM6" s="52">
        <f t="shared" si="7"/>
        <v>60.35</v>
      </c>
      <c r="DN6" s="50" t="str">
        <f>IF(DN7="-","【-】","【"&amp;SUBSTITUTE(TEXT(DN7,"#,##0.00"),"-","△")&amp;"】")</f>
        <v>【59.52】</v>
      </c>
      <c r="DO6" s="52">
        <f t="shared" ref="DO6:DX6" si="8">DO7</f>
        <v>73.98</v>
      </c>
      <c r="DP6" s="52">
        <f>DP7</f>
        <v>73.98</v>
      </c>
      <c r="DQ6" s="52">
        <f>DQ7</f>
        <v>70.22</v>
      </c>
      <c r="DR6" s="52">
        <f>DR7</f>
        <v>70.22</v>
      </c>
      <c r="DS6" s="52">
        <f t="shared" si="8"/>
        <v>68</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7.59</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227860</v>
      </c>
      <c r="L7" s="54" t="s">
        <v>97</v>
      </c>
      <c r="M7" s="55">
        <v>3</v>
      </c>
      <c r="N7" s="55">
        <v>113320</v>
      </c>
      <c r="O7" s="56" t="s">
        <v>98</v>
      </c>
      <c r="P7" s="56">
        <v>97.4</v>
      </c>
      <c r="Q7" s="55">
        <v>35</v>
      </c>
      <c r="R7" s="55">
        <v>154700</v>
      </c>
      <c r="S7" s="54" t="s">
        <v>99</v>
      </c>
      <c r="T7" s="57">
        <v>140.9</v>
      </c>
      <c r="U7" s="57">
        <v>117.12</v>
      </c>
      <c r="V7" s="57">
        <v>115.23</v>
      </c>
      <c r="W7" s="57">
        <v>112.15</v>
      </c>
      <c r="X7" s="57">
        <v>126.23</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2310.0300000000002</v>
      </c>
      <c r="AQ7" s="57">
        <v>1584.77</v>
      </c>
      <c r="AR7" s="57">
        <v>889.62</v>
      </c>
      <c r="AS7" s="57">
        <v>3811.55</v>
      </c>
      <c r="AT7" s="57">
        <v>5930.47</v>
      </c>
      <c r="AU7" s="57">
        <v>345.05</v>
      </c>
      <c r="AV7" s="57">
        <v>379.14</v>
      </c>
      <c r="AW7" s="57">
        <v>394.58</v>
      </c>
      <c r="AX7" s="57">
        <v>368.36</v>
      </c>
      <c r="AY7" s="57">
        <v>380.84</v>
      </c>
      <c r="AZ7" s="57">
        <v>436.32</v>
      </c>
      <c r="BA7" s="57">
        <v>0</v>
      </c>
      <c r="BB7" s="57">
        <v>0</v>
      </c>
      <c r="BC7" s="57">
        <v>0</v>
      </c>
      <c r="BD7" s="57">
        <v>0</v>
      </c>
      <c r="BE7" s="57">
        <v>0</v>
      </c>
      <c r="BF7" s="57">
        <v>255.89</v>
      </c>
      <c r="BG7" s="57">
        <v>242.57</v>
      </c>
      <c r="BH7" s="57">
        <v>235.79</v>
      </c>
      <c r="BI7" s="57">
        <v>227.51</v>
      </c>
      <c r="BJ7" s="57">
        <v>225.72</v>
      </c>
      <c r="BK7" s="57">
        <v>238.21</v>
      </c>
      <c r="BL7" s="57">
        <v>134.51</v>
      </c>
      <c r="BM7" s="57">
        <v>103.41</v>
      </c>
      <c r="BN7" s="57">
        <v>100.41</v>
      </c>
      <c r="BO7" s="57">
        <v>95</v>
      </c>
      <c r="BP7" s="57">
        <v>103.46</v>
      </c>
      <c r="BQ7" s="57">
        <v>118.99</v>
      </c>
      <c r="BR7" s="57">
        <v>119.17</v>
      </c>
      <c r="BS7" s="57">
        <v>117.72</v>
      </c>
      <c r="BT7" s="57">
        <v>117.69</v>
      </c>
      <c r="BU7" s="57">
        <v>116.75</v>
      </c>
      <c r="BV7" s="57">
        <v>113.3</v>
      </c>
      <c r="BW7" s="57">
        <v>7.65</v>
      </c>
      <c r="BX7" s="57">
        <v>9.77</v>
      </c>
      <c r="BY7" s="57">
        <v>10.07</v>
      </c>
      <c r="BZ7" s="57">
        <v>10.64</v>
      </c>
      <c r="CA7" s="57">
        <v>9.73</v>
      </c>
      <c r="CB7" s="57">
        <v>16.850000000000001</v>
      </c>
      <c r="CC7" s="57">
        <v>16.8</v>
      </c>
      <c r="CD7" s="57">
        <v>17.03</v>
      </c>
      <c r="CE7" s="57">
        <v>17.07</v>
      </c>
      <c r="CF7" s="57">
        <v>17.22</v>
      </c>
      <c r="CG7" s="57">
        <v>18.87</v>
      </c>
      <c r="CH7" s="57">
        <v>51.14</v>
      </c>
      <c r="CI7" s="57">
        <v>51</v>
      </c>
      <c r="CJ7" s="57">
        <v>53.72</v>
      </c>
      <c r="CK7" s="57">
        <v>52.13</v>
      </c>
      <c r="CL7" s="57">
        <v>49.73</v>
      </c>
      <c r="CM7" s="57">
        <v>57.55</v>
      </c>
      <c r="CN7" s="57">
        <v>57.69</v>
      </c>
      <c r="CO7" s="57">
        <v>58.56</v>
      </c>
      <c r="CP7" s="57">
        <v>57.96</v>
      </c>
      <c r="CQ7" s="57">
        <v>56</v>
      </c>
      <c r="CR7" s="57">
        <v>53.39</v>
      </c>
      <c r="CS7" s="57">
        <v>61.81</v>
      </c>
      <c r="CT7" s="57">
        <v>70.150000000000006</v>
      </c>
      <c r="CU7" s="57">
        <v>69.91</v>
      </c>
      <c r="CV7" s="57">
        <v>68.38</v>
      </c>
      <c r="CW7" s="57">
        <v>67.89</v>
      </c>
      <c r="CX7" s="57">
        <v>79.42</v>
      </c>
      <c r="CY7" s="57">
        <v>79.2</v>
      </c>
      <c r="CZ7" s="57">
        <v>80.5</v>
      </c>
      <c r="DA7" s="57">
        <v>80.540000000000006</v>
      </c>
      <c r="DB7" s="57">
        <v>80.08</v>
      </c>
      <c r="DC7" s="57">
        <v>76.89</v>
      </c>
      <c r="DD7" s="57">
        <v>67.209999999999994</v>
      </c>
      <c r="DE7" s="57">
        <v>63.78</v>
      </c>
      <c r="DF7" s="57">
        <v>62.91</v>
      </c>
      <c r="DG7" s="57">
        <v>63.62</v>
      </c>
      <c r="DH7" s="57">
        <v>62.71</v>
      </c>
      <c r="DI7" s="57">
        <v>57.93</v>
      </c>
      <c r="DJ7" s="57">
        <v>58.88</v>
      </c>
      <c r="DK7" s="57">
        <v>59.48</v>
      </c>
      <c r="DL7" s="57">
        <v>60.09</v>
      </c>
      <c r="DM7" s="57">
        <v>60.35</v>
      </c>
      <c r="DN7" s="57">
        <v>59.52</v>
      </c>
      <c r="DO7" s="57">
        <v>73.98</v>
      </c>
      <c r="DP7" s="57">
        <v>73.98</v>
      </c>
      <c r="DQ7" s="57">
        <v>70.22</v>
      </c>
      <c r="DR7" s="57">
        <v>70.22</v>
      </c>
      <c r="DS7" s="57">
        <v>68</v>
      </c>
      <c r="DT7" s="57">
        <v>41.79</v>
      </c>
      <c r="DU7" s="57">
        <v>43.44</v>
      </c>
      <c r="DV7" s="57">
        <v>48.09</v>
      </c>
      <c r="DW7" s="57">
        <v>50.93</v>
      </c>
      <c r="DX7" s="57">
        <v>52.07</v>
      </c>
      <c r="DY7" s="57">
        <v>49.06</v>
      </c>
      <c r="DZ7" s="57">
        <v>0</v>
      </c>
      <c r="EA7" s="57">
        <v>0</v>
      </c>
      <c r="EB7" s="57">
        <v>0</v>
      </c>
      <c r="EC7" s="57">
        <v>0</v>
      </c>
      <c r="ED7" s="57">
        <v>7.59</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140.9</v>
      </c>
      <c r="V11" s="65">
        <f>IF(U6="-",NA(),U6)</f>
        <v>117.12</v>
      </c>
      <c r="W11" s="65">
        <f>IF(V6="-",NA(),V6)</f>
        <v>115.23</v>
      </c>
      <c r="X11" s="65">
        <f>IF(W6="-",NA(),W6)</f>
        <v>112.15</v>
      </c>
      <c r="Y11" s="65">
        <f>IF(X6="-",NA(),X6)</f>
        <v>126.23</v>
      </c>
      <c r="AE11" s="64" t="s">
        <v>23</v>
      </c>
      <c r="AF11" s="65">
        <f>IF(AE6="-",NA(),AE6)</f>
        <v>0</v>
      </c>
      <c r="AG11" s="65">
        <f>IF(AF6="-",NA(),AF6)</f>
        <v>0</v>
      </c>
      <c r="AH11" s="65">
        <f>IF(AG6="-",NA(),AG6)</f>
        <v>0</v>
      </c>
      <c r="AI11" s="65">
        <f>IF(AH6="-",NA(),AH6)</f>
        <v>0</v>
      </c>
      <c r="AJ11" s="65">
        <f>IF(AI6="-",NA(),AI6)</f>
        <v>0</v>
      </c>
      <c r="AP11" s="64" t="s">
        <v>23</v>
      </c>
      <c r="AQ11" s="65">
        <f>IF(AP6="-",NA(),AP6)</f>
        <v>2310.0300000000002</v>
      </c>
      <c r="AR11" s="65">
        <f>IF(AQ6="-",NA(),AQ6)</f>
        <v>1584.77</v>
      </c>
      <c r="AS11" s="65">
        <f>IF(AR6="-",NA(),AR6)</f>
        <v>889.62</v>
      </c>
      <c r="AT11" s="65">
        <f>IF(AS6="-",NA(),AS6)</f>
        <v>3811.55</v>
      </c>
      <c r="AU11" s="65">
        <f>IF(AT6="-",NA(),AT6)</f>
        <v>5930.47</v>
      </c>
      <c r="BA11" s="64" t="s">
        <v>23</v>
      </c>
      <c r="BB11" s="65">
        <f>IF(BA6="-",NA(),BA6)</f>
        <v>0</v>
      </c>
      <c r="BC11" s="65">
        <f>IF(BB6="-",NA(),BB6)</f>
        <v>0</v>
      </c>
      <c r="BD11" s="65">
        <f>IF(BC6="-",NA(),BC6)</f>
        <v>0</v>
      </c>
      <c r="BE11" s="65">
        <f>IF(BD6="-",NA(),BD6)</f>
        <v>0</v>
      </c>
      <c r="BF11" s="65">
        <f>IF(BE6="-",NA(),BE6)</f>
        <v>0</v>
      </c>
      <c r="BL11" s="64" t="s">
        <v>23</v>
      </c>
      <c r="BM11" s="65">
        <f>IF(BL6="-",NA(),BL6)</f>
        <v>134.51</v>
      </c>
      <c r="BN11" s="65">
        <f>IF(BM6="-",NA(),BM6)</f>
        <v>103.41</v>
      </c>
      <c r="BO11" s="65">
        <f>IF(BN6="-",NA(),BN6)</f>
        <v>100.41</v>
      </c>
      <c r="BP11" s="65">
        <f>IF(BO6="-",NA(),BO6)</f>
        <v>95</v>
      </c>
      <c r="BQ11" s="65">
        <f>IF(BP6="-",NA(),BP6)</f>
        <v>103.46</v>
      </c>
      <c r="BW11" s="64" t="s">
        <v>23</v>
      </c>
      <c r="BX11" s="65">
        <f>IF(BW6="-",NA(),BW6)</f>
        <v>7.65</v>
      </c>
      <c r="BY11" s="65">
        <f>IF(BX6="-",NA(),BX6)</f>
        <v>9.77</v>
      </c>
      <c r="BZ11" s="65">
        <f>IF(BY6="-",NA(),BY6)</f>
        <v>10.07</v>
      </c>
      <c r="CA11" s="65">
        <f>IF(BZ6="-",NA(),BZ6)</f>
        <v>10.64</v>
      </c>
      <c r="CB11" s="65">
        <f>IF(CA6="-",NA(),CA6)</f>
        <v>9.73</v>
      </c>
      <c r="CH11" s="64" t="s">
        <v>23</v>
      </c>
      <c r="CI11" s="65">
        <f>IF(CH6="-",NA(),CH6)</f>
        <v>51.14</v>
      </c>
      <c r="CJ11" s="65">
        <f>IF(CI6="-",NA(),CI6)</f>
        <v>51</v>
      </c>
      <c r="CK11" s="65">
        <f>IF(CJ6="-",NA(),CJ6)</f>
        <v>53.72</v>
      </c>
      <c r="CL11" s="65">
        <f>IF(CK6="-",NA(),CK6)</f>
        <v>52.13</v>
      </c>
      <c r="CM11" s="65">
        <f>IF(CL6="-",NA(),CL6)</f>
        <v>49.73</v>
      </c>
      <c r="CS11" s="64" t="s">
        <v>23</v>
      </c>
      <c r="CT11" s="65">
        <f>IF(CS6="-",NA(),CS6)</f>
        <v>61.81</v>
      </c>
      <c r="CU11" s="65">
        <f>IF(CT6="-",NA(),CT6)</f>
        <v>70.150000000000006</v>
      </c>
      <c r="CV11" s="65">
        <f>IF(CU6="-",NA(),CU6)</f>
        <v>69.91</v>
      </c>
      <c r="CW11" s="65">
        <f>IF(CV6="-",NA(),CV6)</f>
        <v>68.38</v>
      </c>
      <c r="CX11" s="65">
        <f>IF(CW6="-",NA(),CW6)</f>
        <v>67.89</v>
      </c>
      <c r="DD11" s="64" t="s">
        <v>23</v>
      </c>
      <c r="DE11" s="65">
        <f>IF(DD6="-",NA(),DD6)</f>
        <v>67.209999999999994</v>
      </c>
      <c r="DF11" s="65">
        <f>IF(DE6="-",NA(),DE6)</f>
        <v>63.78</v>
      </c>
      <c r="DG11" s="65">
        <f>IF(DF6="-",NA(),DF6)</f>
        <v>62.91</v>
      </c>
      <c r="DH11" s="65">
        <f>IF(DG6="-",NA(),DG6)</f>
        <v>63.62</v>
      </c>
      <c r="DI11" s="65">
        <f>IF(DH6="-",NA(),DH6)</f>
        <v>62.71</v>
      </c>
      <c r="DO11" s="64" t="s">
        <v>23</v>
      </c>
      <c r="DP11" s="65">
        <f>IF(DO6="-",NA(),DO6)</f>
        <v>73.98</v>
      </c>
      <c r="DQ11" s="65">
        <f>IF(DP6="-",NA(),DP6)</f>
        <v>73.98</v>
      </c>
      <c r="DR11" s="65">
        <f>IF(DQ6="-",NA(),DQ6)</f>
        <v>70.22</v>
      </c>
      <c r="DS11" s="65">
        <f>IF(DR6="-",NA(),DR6)</f>
        <v>70.22</v>
      </c>
      <c r="DT11" s="65">
        <f>IF(DS6="-",NA(),DS6)</f>
        <v>68</v>
      </c>
      <c r="DZ11" s="64" t="s">
        <v>23</v>
      </c>
      <c r="EA11" s="65">
        <f>IF(DZ6="-",NA(),DZ6)</f>
        <v>0</v>
      </c>
      <c r="EB11" s="65">
        <f>IF(EA6="-",NA(),EA6)</f>
        <v>0</v>
      </c>
      <c r="EC11" s="65">
        <f>IF(EB6="-",NA(),EB6)</f>
        <v>0</v>
      </c>
      <c r="ED11" s="65">
        <f>IF(EC6="-",NA(),EC6)</f>
        <v>0</v>
      </c>
      <c r="EE11" s="65">
        <f>IF(ED6="-",NA(),ED6)</f>
        <v>7.59</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