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医事調整班（Ｒ３．９～）\33　こころの医療センターの運営管理\01　ここセン照会\R3\220113【切0124（月）】公営企業に係る経営比較分析表（令和２年度決算）の分析等について（依頼） 2022-01-13-08-58-55\"/>
    </mc:Choice>
  </mc:AlternateContent>
  <workbookProtection workbookAlgorithmName="SHA-512" workbookHashValue="Tp7TDuy0YVDK9iuBryrMHvfEXxQvJbl2CLflGTWVtLgJ4Sr7U7OBv0DRuUi2OeBQPb6aawt9LfpjoUfgNtJhOA==" workbookSaltValue="uPEtO1O0oz4W/9F5hWpj6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CS78" i="4"/>
  <c r="BX54" i="4"/>
  <c r="BX32" i="4"/>
  <c r="HM78" i="4"/>
  <c r="MN54" i="4"/>
  <c r="MN32" i="4"/>
  <c r="C11" i="5"/>
  <c r="D11" i="5"/>
  <c r="E11" i="5"/>
  <c r="B11" i="5"/>
  <c r="FH78" i="4" l="1"/>
  <c r="DS54" i="4"/>
  <c r="DS32" i="4"/>
  <c r="AE32" i="4"/>
  <c r="KU54" i="4"/>
  <c r="KU32" i="4"/>
  <c r="AE54" i="4"/>
  <c r="KC78" i="4"/>
  <c r="HG54" i="4"/>
  <c r="HG32" i="4"/>
  <c r="AN78" i="4"/>
  <c r="LY54" i="4"/>
  <c r="LY32" i="4"/>
  <c r="IK54" i="4"/>
  <c r="GT78" i="4"/>
  <c r="EW54" i="4"/>
  <c r="EW32" i="4"/>
  <c r="BZ78" i="4"/>
  <c r="BI54" i="4"/>
  <c r="BI32" i="4"/>
  <c r="LO78" i="4"/>
  <c r="IK32" i="4"/>
  <c r="JJ78" i="4"/>
  <c r="GR54" i="4"/>
  <c r="GR32" i="4"/>
  <c r="EO78" i="4"/>
  <c r="U78" i="4"/>
  <c r="P54" i="4"/>
  <c r="P32" i="4"/>
  <c r="KF54" i="4"/>
  <c r="KF32" i="4"/>
  <c r="DD54" i="4"/>
  <c r="DD32" i="4"/>
  <c r="BG78" i="4"/>
  <c r="AT54" i="4"/>
  <c r="AT32" i="4"/>
  <c r="LJ32" i="4"/>
  <c r="KV78" i="4"/>
  <c r="HV54" i="4"/>
  <c r="HV32" i="4"/>
  <c r="LJ54" i="4"/>
  <c r="GA78" i="4"/>
  <c r="EH54" i="4"/>
  <c r="EH32" i="4"/>
</calcChain>
</file>

<file path=xl/sharedStrings.xml><?xml version="1.0" encoding="utf-8"?>
<sst xmlns="http://schemas.openxmlformats.org/spreadsheetml/2006/main" count="328" uniqueCount="177">
  <si>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</si>
  <si>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</si>
  <si>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</si>
  <si>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</si>
  <si>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</si>
  <si>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</si>
  <si>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</si>
  <si>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</si>
  <si>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</si>
  <si>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</si>
  <si>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</si>
  <si>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</si>
  <si>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</si>
  <si>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</si>
  <si>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</si>
  <si>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</si>
  <si>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</si>
  <si>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</si>
  <si>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</si>
  <si>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</si>
  <si>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</si>
  <si>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</si>
  <si>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</si>
  <si>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</si>
  <si>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</si>
  <si>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</si>
  <si>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</si>
  <si>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</si>
  <si>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</si>
  <si>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</si>
  <si>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</si>
  <si>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</si>
  <si>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</si>
  <si>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</si>
  <si>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</si>
  <si>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</si>
  <si>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</si>
  <si>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</si>
  <si>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</si>
  <si>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</si>
  <si>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</si>
  <si>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</si>
  <si>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</si>
  <si>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</si>
  <si>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</si>
  <si>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</si>
  <si>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</si>
  <si>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</si>
  <si>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</si>
  <si>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</si>
  <si>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</si>
  <si>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</si>
  <si>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</si>
  <si>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</si>
  <si>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</si>
  <si>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</si>
  <si>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</si>
  <si>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</si>
  <si>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</si>
  <si>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</si>
  <si>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</si>
  <si>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</si>
  <si>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</si>
  <si>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</si>
  <si>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</si>
  <si>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</si>
  <si>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</si>
  <si>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</si>
  <si>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</si>
  <si>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</si>
  <si>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</si>
  <si>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</si>
  <si>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</si>
  <si>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</si>
  <si>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</si>
  <si>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</si>
  <si>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</si>
  <si>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</si>
  <si>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</si>
  <si>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</si>
  <si>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</si>
  <si>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</si>
  <si>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</si>
  <si>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</si>
  <si>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</si>
  <si>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</si>
  <si>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</si>
  <si>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</si>
  <si>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</si>
  <si>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</si>
  <si>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</si>
  <si>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</si>
  <si>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</si>
  <si>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</si>
  <si>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</si>
  <si>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</si>
  <si>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</si>
  <si>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</si>
  <si>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</si>
  <si>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</si>
  <si>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</si>
  <si>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</si>
  <si>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</si>
  <si>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</si>
  <si>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</si>
  <si>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</si>
  <si>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</si>
  <si>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</si>
  <si>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</si>
  <si>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</si>
  <si>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</si>
  <si>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</si>
  <si>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</si>
  <si>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</si>
  <si>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</si>
  <si>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</si>
  <si>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</si>
  <si>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</si>
  <si>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</si>
  <si>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</si>
  <si>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</si>
  <si>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</si>
  <si>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</si>
  <si>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</si>
  <si>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</si>
  <si>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</si>
  <si>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</si>
  <si>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</si>
  <si>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</si>
  <si>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</si>
  <si>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</si>
  <si>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</si>
  <si>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</si>
  <si>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</si>
  <si>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</si>
  <si>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</si>
  <si>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</si>
  <si>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</si>
  <si>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</si>
  <si>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</si>
  <si>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</si>
  <si>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</si>
  <si>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</si>
  <si>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</si>
  <si>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</si>
  <si>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</si>
  <si>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</si>
  <si>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</si>
  <si>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</si>
  <si>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</si>
  <si>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</si>
  <si>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</si>
  <si>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</si>
  <si>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</si>
  <si>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</si>
  <si>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</si>
  <si>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</si>
  <si>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</si>
  <si>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こころの医療センター</t>
  </si>
  <si>
    <t>当然財務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</si>
  <si>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</si>
  <si>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</si>
  <si>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</si>
  <si>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</si>
  <si>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</si>
  <si>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</si>
  <si>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</si>
  <si>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</si>
  <si>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</si>
  <si>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</si>
  <si>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</si>
  <si>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</si>
  <si>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</si>
  <si>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民間医療機関では対応困難な精神科救急医療を担うとともに、認知行動療法やアルコール依存症患者の治療等、専門医療の充実を図り、県精神科医療の拠点としての役割を担っている。</t>
    <phoneticPr fontId="5"/>
  </si>
  <si>
    <t>　入院患者の減少により、医業収支比率の下落傾向が続いている。ただし、下落幅は緩やかになってきており、令和2年度は類似病院平均値を上回っている。
　一般会計からの繰入が行われていることにより、経常収支比率は100％を超えた水準で推移している。
　患者一人当たりの収益は入院、外来ともに増加傾向にある。</t>
    <rPh sb="1" eb="3">
      <t>ニュウイン</t>
    </rPh>
    <rPh sb="3" eb="5">
      <t>カンジャ</t>
    </rPh>
    <rPh sb="6" eb="8">
      <t>ゲンショウ</t>
    </rPh>
    <rPh sb="12" eb="14">
      <t>イギョウ</t>
    </rPh>
    <rPh sb="14" eb="16">
      <t>シュウシ</t>
    </rPh>
    <rPh sb="16" eb="18">
      <t>ヒリツ</t>
    </rPh>
    <rPh sb="19" eb="21">
      <t>ゲラク</t>
    </rPh>
    <rPh sb="21" eb="23">
      <t>ケイコウ</t>
    </rPh>
    <rPh sb="24" eb="25">
      <t>ツヅ</t>
    </rPh>
    <rPh sb="38" eb="39">
      <t>ユル</t>
    </rPh>
    <rPh sb="50" eb="52">
      <t>ｒ</t>
    </rPh>
    <rPh sb="53" eb="55">
      <t>ネンド</t>
    </rPh>
    <rPh sb="56" eb="58">
      <t>ルイジ</t>
    </rPh>
    <rPh sb="58" eb="60">
      <t>ビョウイン</t>
    </rPh>
    <rPh sb="60" eb="63">
      <t>ヘイキンチ</t>
    </rPh>
    <rPh sb="64" eb="66">
      <t>ウワマワ</t>
    </rPh>
    <rPh sb="73" eb="77">
      <t>イッパンカイケイ</t>
    </rPh>
    <rPh sb="80" eb="82">
      <t>クリイレ</t>
    </rPh>
    <rPh sb="83" eb="84">
      <t>オコナ</t>
    </rPh>
    <rPh sb="95" eb="97">
      <t>ケイジョウ</t>
    </rPh>
    <rPh sb="97" eb="99">
      <t>シュウシ</t>
    </rPh>
    <rPh sb="99" eb="101">
      <t>ヒリツ</t>
    </rPh>
    <rPh sb="107" eb="108">
      <t>コ</t>
    </rPh>
    <rPh sb="110" eb="112">
      <t>スイジュン</t>
    </rPh>
    <rPh sb="113" eb="115">
      <t>スイイ</t>
    </rPh>
    <rPh sb="122" eb="124">
      <t>カンジャ</t>
    </rPh>
    <rPh sb="124" eb="126">
      <t>ヒトリ</t>
    </rPh>
    <rPh sb="126" eb="127">
      <t>ア</t>
    </rPh>
    <rPh sb="130" eb="132">
      <t>シュウエキ</t>
    </rPh>
    <rPh sb="133" eb="135">
      <t>ニュウイン</t>
    </rPh>
    <rPh sb="136" eb="138">
      <t>ガイライ</t>
    </rPh>
    <rPh sb="141" eb="143">
      <t>ゾウカ</t>
    </rPh>
    <rPh sb="143" eb="145">
      <t>ケイコウ</t>
    </rPh>
    <phoneticPr fontId="5"/>
  </si>
  <si>
    <t>　令和2年度は新型コロナウイルス対策として、陰圧装置などの器械備品を新規購入したことにより②減価償却率が低下しているが、既存の資産の老朽化は進行しており、今後、修繕や更新が必要になると考えられる。</t>
    <rPh sb="1" eb="3">
      <t>ｒ</t>
    </rPh>
    <rPh sb="4" eb="6">
      <t>ネンド</t>
    </rPh>
    <rPh sb="7" eb="9">
      <t>シンガタ</t>
    </rPh>
    <rPh sb="16" eb="18">
      <t>タイサク</t>
    </rPh>
    <rPh sb="22" eb="24">
      <t>インアツ</t>
    </rPh>
    <rPh sb="24" eb="26">
      <t>ソウチ</t>
    </rPh>
    <rPh sb="29" eb="31">
      <t>キカイ</t>
    </rPh>
    <rPh sb="31" eb="33">
      <t>ビヒン</t>
    </rPh>
    <rPh sb="34" eb="36">
      <t>シンキ</t>
    </rPh>
    <rPh sb="36" eb="38">
      <t>コウニュウ</t>
    </rPh>
    <rPh sb="46" eb="48">
      <t>ゲンカ</t>
    </rPh>
    <rPh sb="48" eb="50">
      <t>ショウキャク</t>
    </rPh>
    <rPh sb="50" eb="51">
      <t>リツ</t>
    </rPh>
    <rPh sb="52" eb="54">
      <t>テイカ</t>
    </rPh>
    <rPh sb="60" eb="62">
      <t>キソン</t>
    </rPh>
    <rPh sb="63" eb="65">
      <t>シサン</t>
    </rPh>
    <rPh sb="66" eb="69">
      <t>ロウキュウカ</t>
    </rPh>
    <rPh sb="70" eb="72">
      <t>シンコウ</t>
    </rPh>
    <rPh sb="77" eb="79">
      <t>コンゴ</t>
    </rPh>
    <rPh sb="80" eb="82">
      <t>シュウゼン</t>
    </rPh>
    <rPh sb="83" eb="85">
      <t>コウシン</t>
    </rPh>
    <rPh sb="86" eb="88">
      <t>ヒツヨウ</t>
    </rPh>
    <rPh sb="92" eb="93">
      <t>カンガ</t>
    </rPh>
    <phoneticPr fontId="5"/>
  </si>
  <si>
    <t>　依然として、患者数の減少に伴う医業収益の低下がみられ、経営の健全化に取り組む必要がある。
　また、建物等への大規模な投資は平成14年前後以降は行われておらず、施設の老朽化が進んでいる。今後、建物や構築物等の修繕に費用を要することになると考えられる。
　精神科医療における県の中核病院として、医療機能を強化しながら、中期経営計画に基づき経営改善を図っていく。</t>
    <rPh sb="1" eb="3">
      <t>イゼン</t>
    </rPh>
    <rPh sb="35" eb="36">
      <t>ト</t>
    </rPh>
    <rPh sb="37" eb="38">
      <t>ク</t>
    </rPh>
    <rPh sb="39" eb="41">
      <t>ヒツヨウ</t>
    </rPh>
    <rPh sb="130" eb="132">
      <t>イリョウ</t>
    </rPh>
    <rPh sb="146" eb="148">
      <t>イリョウ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</si>
</sst>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67.099999999999994</c:v>
                </c:pt>
                <c:pt idx="2">
                  <c:v>61.4</c:v>
                </c:pt>
                <c:pt idx="3">
                  <c:v>57.8</c:v>
                </c:pt>
                <c:pt idx="4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E-4219-9A34-ECBDDDEE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72.3</c:v>
                </c:pt>
                <c:pt idx="2">
                  <c:v>72.099999999999994</c:v>
                </c:pt>
                <c:pt idx="3">
                  <c:v>69.8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E-4219-9A34-ECBDDDEE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85.2</c:v>
                </c:pt>
                <c:pt idx="1">
                  <c:v>81.8</c:v>
                </c:pt>
                <c:pt idx="2">
                  <c:v>76.7</c:v>
                </c:pt>
                <c:pt idx="3">
                  <c:v>64.400000000000006</c:v>
                </c:pt>
                <c:pt idx="4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F-489E-ABDF-ED2E3EC90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163.19999999999999</c:v>
                </c:pt>
                <c:pt idx="1">
                  <c:v>179</c:v>
                </c:pt>
                <c:pt idx="2">
                  <c:v>176.9</c:v>
                </c:pt>
                <c:pt idx="3">
                  <c:v>177.9</c:v>
                </c:pt>
                <c:pt idx="4">
                  <c:v>197.8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F-489E-ABDF-ED2E3EC90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70.7</c:v>
                </c:pt>
                <c:pt idx="2">
                  <c:v>67.099999999999994</c:v>
                </c:pt>
                <c:pt idx="3">
                  <c:v>66.400000000000006</c:v>
                </c:pt>
                <c:pt idx="4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1-4C4D-B733-667E00CF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68.900000000000006</c:v>
                </c:pt>
                <c:pt idx="2">
                  <c:v>68.400000000000006</c:v>
                </c:pt>
                <c:pt idx="3">
                  <c:v>66.900000000000006</c:v>
                </c:pt>
                <c:pt idx="4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1-4C4D-B733-667E00CF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104.3</c:v>
                </c:pt>
                <c:pt idx="2">
                  <c:v>106.5</c:v>
                </c:pt>
                <c:pt idx="3">
                  <c:v>108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4-4560-B3FE-E31DEF8C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100.9</c:v>
                </c:pt>
                <c:pt idx="2">
                  <c:v>100.9</c:v>
                </c:pt>
                <c:pt idx="3">
                  <c:v>99.7</c:v>
                </c:pt>
                <c:pt idx="4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4-4560-B3FE-E31DEF8C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59</c:v>
                </c:pt>
                <c:pt idx="2">
                  <c:v>61.2</c:v>
                </c:pt>
                <c:pt idx="3">
                  <c:v>63.2</c:v>
                </c:pt>
                <c:pt idx="4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B-4EE4-922A-2A7B51AE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46.7</c:v>
                </c:pt>
                <c:pt idx="1">
                  <c:v>48.4</c:v>
                </c:pt>
                <c:pt idx="2">
                  <c:v>50.2</c:v>
                </c:pt>
                <c:pt idx="3">
                  <c:v>52.3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B-4EE4-922A-2A7B51AE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72.400000000000006</c:v>
                </c:pt>
                <c:pt idx="1">
                  <c:v>56.4</c:v>
                </c:pt>
                <c:pt idx="2">
                  <c:v>63.1</c:v>
                </c:pt>
                <c:pt idx="3">
                  <c:v>68.099999999999994</c:v>
                </c:pt>
                <c:pt idx="4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7-4C8B-AEBE-5F92C63A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70</c:v>
                </c:pt>
                <c:pt idx="2">
                  <c:v>68.2</c:v>
                </c:pt>
                <c:pt idx="3">
                  <c:v>69.5</c:v>
                </c:pt>
                <c:pt idx="4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7-4C8B-AEBE-5F92C63A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28633770</c:v>
                </c:pt>
                <c:pt idx="1">
                  <c:v>28388900</c:v>
                </c:pt>
                <c:pt idx="2">
                  <c:v>28458563</c:v>
                </c:pt>
                <c:pt idx="3">
                  <c:v>28510193</c:v>
                </c:pt>
                <c:pt idx="4">
                  <c:v>28830520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3-4F21-9C51-0A0E7EF7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26996532</c:v>
                </c:pt>
                <c:pt idx="1">
                  <c:v>27577179</c:v>
                </c:pt>
                <c:pt idx="2">
                  <c:v>27722473</c:v>
                </c:pt>
                <c:pt idx="3">
                  <c:v>27879712</c:v>
                </c:pt>
                <c:pt idx="4">
                  <c:v>28287536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3-4F21-9C51-0A0E7EF7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6.4</c:v>
                </c:pt>
                <c:pt idx="2">
                  <c:v>6</c:v>
                </c:pt>
                <c:pt idx="3">
                  <c:v>6.9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2-45D2-8314-85E0FE9A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7.9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2-45D2-8314-85E0FE9A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98.3</c:v>
                </c:pt>
                <c:pt idx="2">
                  <c:v>103.2</c:v>
                </c:pt>
                <c:pt idx="3">
                  <c:v>105.2</c:v>
                </c:pt>
                <c:pt idx="4">
                  <c:v>107.1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0-4A6A-B5F5-1F47ED196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85.6</c:v>
                </c:pt>
                <c:pt idx="1">
                  <c:v>86.5</c:v>
                </c:pt>
                <c:pt idx="2">
                  <c:v>87.6</c:v>
                </c:pt>
                <c:pt idx="3">
                  <c:v>89.7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0-4A6A-B5F5-1F47ED196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6506</c:v>
                </c:pt>
                <c:pt idx="1">
                  <c:v>6347</c:v>
                </c:pt>
                <c:pt idx="2">
                  <c:v>6439</c:v>
                </c:pt>
                <c:pt idx="3">
                  <c:v>6599</c:v>
                </c:pt>
                <c:pt idx="4">
                  <c:v>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A1-B07B-BD364E50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8502</c:v>
                </c:pt>
                <c:pt idx="1">
                  <c:v>8542</c:v>
                </c:pt>
                <c:pt idx="2">
                  <c:v>8518</c:v>
                </c:pt>
                <c:pt idx="3">
                  <c:v>7891</c:v>
                </c:pt>
                <c:pt idx="4">
                  <c:v>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5-48A1-B07B-BD364E50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16587</c:v>
                </c:pt>
                <c:pt idx="1">
                  <c:v>16738</c:v>
                </c:pt>
                <c:pt idx="2">
                  <c:v>17222</c:v>
                </c:pt>
                <c:pt idx="3">
                  <c:v>17896</c:v>
                </c:pt>
                <c:pt idx="4">
                  <c:v>18221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6-4A3F-B795-0B425D85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20681</c:v>
                </c:pt>
                <c:pt idx="1">
                  <c:v>21037</c:v>
                </c:pt>
                <c:pt idx="2">
                  <c:v>21418</c:v>
                </c:pt>
                <c:pt idx="3">
                  <c:v>21604</c:v>
                </c:pt>
                <c:pt idx="4">
                  <c:v>22234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6-4A3F-B795-0B425D85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DN45" zoomScale="70" zoomScaleNormal="7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15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15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2" t="str">
        <f>データ!H6</f>
        <v>和歌山県　こころの医療センター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精神科病院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精神病院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 t="str">
        <f>データ!Z6</f>
        <v>-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データ!AA6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2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-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臨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>
        <f>データ!AC6</f>
        <v>300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300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8">
        <f>データ!U6</f>
        <v>944750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16637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非該当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１５：１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 t="str">
        <f>データ!AF6</f>
        <v>-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データ!AG6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 t="str">
        <f>データ!AH6</f>
        <v>-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15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39</v>
      </c>
      <c r="NK18" s="125"/>
      <c r="NL18" s="125"/>
      <c r="NM18" s="120" t="s">
        <v>40</v>
      </c>
      <c r="NN18" s="121"/>
      <c r="NO18" s="124" t="s">
        <v>39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173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99.6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104.3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106.5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108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111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69.5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70.7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67.099999999999994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66.400000000000006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65.8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85.2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81.8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76.7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64.400000000000006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51.2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70.3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67.099999999999994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61.4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57.8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52.1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101.2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100.9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100.9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99.7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102.3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69.400000000000006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68.900000000000006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68.400000000000006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66.900000000000006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64.8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163.19999999999999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179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176.9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177.9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197.8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73.400000000000006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72.3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72.099999999999994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69.8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65.3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174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175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16587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16738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17222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17896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18221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6506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6347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6439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6599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6776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93.8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98.3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103.2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105.2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107.1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6.5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6.4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6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6.9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6.4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20681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21037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21418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21604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22234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8502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8542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8518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7891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8706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85.6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86.5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87.6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89.7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92.2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8.1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8.1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7.9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8.1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7.9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 x14ac:dyDescent="0.15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176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58.1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59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61.2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63.2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64.2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72.400000000000006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56.4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63.1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68.099999999999994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64.7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28633770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28388900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28458563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28510193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28830520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46.7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48.4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50.2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52.3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66.3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70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68.2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69.5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67.5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26996532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27577179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27722473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27879712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28287536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whxsCFpFqcyRMi3NBD9SpJuU2NSTTerPC5wes7/jeLtpdg/dsRCidcuinAVBBjXZhJre0zp/ocomeMl1UnnBnw==" saltValue="saTyR12Kzu8DsTZkEm4ckA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106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143</v>
      </c>
      <c r="AU5" s="62" t="s">
        <v>144</v>
      </c>
      <c r="AV5" s="62" t="s">
        <v>145</v>
      </c>
      <c r="AW5" s="62" t="s">
        <v>146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153</v>
      </c>
      <c r="BE5" s="62" t="s">
        <v>143</v>
      </c>
      <c r="BF5" s="62" t="s">
        <v>144</v>
      </c>
      <c r="BG5" s="62" t="s">
        <v>145</v>
      </c>
      <c r="BH5" s="62" t="s">
        <v>146</v>
      </c>
      <c r="BI5" s="62" t="s">
        <v>147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153</v>
      </c>
      <c r="BP5" s="62" t="s">
        <v>143</v>
      </c>
      <c r="BQ5" s="62" t="s">
        <v>144</v>
      </c>
      <c r="BR5" s="62" t="s">
        <v>145</v>
      </c>
      <c r="BS5" s="62" t="s">
        <v>146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153</v>
      </c>
      <c r="CA5" s="62" t="s">
        <v>143</v>
      </c>
      <c r="CB5" s="62" t="s">
        <v>144</v>
      </c>
      <c r="CC5" s="62" t="s">
        <v>145</v>
      </c>
      <c r="CD5" s="62" t="s">
        <v>146</v>
      </c>
      <c r="CE5" s="62" t="s">
        <v>147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153</v>
      </c>
      <c r="CL5" s="62" t="s">
        <v>143</v>
      </c>
      <c r="CM5" s="62" t="s">
        <v>144</v>
      </c>
      <c r="CN5" s="62" t="s">
        <v>145</v>
      </c>
      <c r="CO5" s="62" t="s">
        <v>146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153</v>
      </c>
      <c r="CW5" s="62" t="s">
        <v>143</v>
      </c>
      <c r="CX5" s="62" t="s">
        <v>144</v>
      </c>
      <c r="CY5" s="62" t="s">
        <v>145</v>
      </c>
      <c r="CZ5" s="62" t="s">
        <v>146</v>
      </c>
      <c r="DA5" s="62" t="s">
        <v>147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153</v>
      </c>
      <c r="DH5" s="62" t="s">
        <v>143</v>
      </c>
      <c r="DI5" s="62" t="s">
        <v>144</v>
      </c>
      <c r="DJ5" s="62" t="s">
        <v>145</v>
      </c>
      <c r="DK5" s="62" t="s">
        <v>146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153</v>
      </c>
      <c r="DS5" s="62" t="s">
        <v>143</v>
      </c>
      <c r="DT5" s="62" t="s">
        <v>144</v>
      </c>
      <c r="DU5" s="62" t="s">
        <v>145</v>
      </c>
      <c r="DV5" s="62" t="s">
        <v>146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153</v>
      </c>
      <c r="ED5" s="62" t="s">
        <v>143</v>
      </c>
      <c r="EE5" s="62" t="s">
        <v>144</v>
      </c>
      <c r="EF5" s="62" t="s">
        <v>145</v>
      </c>
      <c r="EG5" s="62" t="s">
        <v>146</v>
      </c>
      <c r="EH5" s="62" t="s">
        <v>147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152</v>
      </c>
      <c r="EN5" s="62" t="s">
        <v>154</v>
      </c>
      <c r="EO5" s="62" t="s">
        <v>143</v>
      </c>
      <c r="EP5" s="62" t="s">
        <v>144</v>
      </c>
      <c r="EQ5" s="62" t="s">
        <v>145</v>
      </c>
      <c r="ER5" s="62" t="s">
        <v>146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  <c r="EY5" s="62" t="s">
        <v>153</v>
      </c>
    </row>
    <row r="6" spans="1:155" s="67" customFormat="1" x14ac:dyDescent="0.15">
      <c r="A6" s="48" t="s">
        <v>155</v>
      </c>
      <c r="B6" s="63">
        <f>B8</f>
        <v>2020</v>
      </c>
      <c r="C6" s="63">
        <f t="shared" ref="C6:M6" si="2">C8</f>
        <v>300004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和歌山県　こころの医療センター</v>
      </c>
      <c r="I6" s="159"/>
      <c r="J6" s="160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非設置</v>
      </c>
      <c r="P6" s="63" t="str">
        <f>P8</f>
        <v>直営</v>
      </c>
      <c r="Q6" s="64">
        <f t="shared" ref="Q6:AH6" si="3">Q8</f>
        <v>2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>
        <f>U8</f>
        <v>944750</v>
      </c>
      <c r="V6" s="64">
        <f>V8</f>
        <v>16637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１５：１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300</v>
      </c>
      <c r="AD6" s="64" t="str">
        <f t="shared" si="3"/>
        <v>-</v>
      </c>
      <c r="AE6" s="64">
        <f t="shared" si="3"/>
        <v>300</v>
      </c>
      <c r="AF6" s="64" t="str">
        <f t="shared" si="3"/>
        <v>-</v>
      </c>
      <c r="AG6" s="64" t="str">
        <f t="shared" si="3"/>
        <v>-</v>
      </c>
      <c r="AH6" s="64" t="str">
        <f t="shared" si="3"/>
        <v>-</v>
      </c>
      <c r="AI6" s="65">
        <f>IF(AI8="-",NA(),AI8)</f>
        <v>99.6</v>
      </c>
      <c r="AJ6" s="65">
        <f t="shared" ref="AJ6:AR6" si="5">IF(AJ8="-",NA(),AJ8)</f>
        <v>104.3</v>
      </c>
      <c r="AK6" s="65">
        <f t="shared" si="5"/>
        <v>106.5</v>
      </c>
      <c r="AL6" s="65">
        <f t="shared" si="5"/>
        <v>108</v>
      </c>
      <c r="AM6" s="65">
        <f t="shared" si="5"/>
        <v>111</v>
      </c>
      <c r="AN6" s="65">
        <f t="shared" si="5"/>
        <v>101.2</v>
      </c>
      <c r="AO6" s="65">
        <f t="shared" si="5"/>
        <v>100.9</v>
      </c>
      <c r="AP6" s="65">
        <f t="shared" si="5"/>
        <v>100.9</v>
      </c>
      <c r="AQ6" s="65">
        <f t="shared" si="5"/>
        <v>99.7</v>
      </c>
      <c r="AR6" s="65">
        <f t="shared" si="5"/>
        <v>102.3</v>
      </c>
      <c r="AS6" s="65" t="str">
        <f>IF(AS8="-","【-】","【"&amp;SUBSTITUTE(TEXT(AS8,"#,##0.0"),"-","△")&amp;"】")</f>
        <v>【102.5】</v>
      </c>
      <c r="AT6" s="65">
        <f>IF(AT8="-",NA(),AT8)</f>
        <v>69.5</v>
      </c>
      <c r="AU6" s="65">
        <f t="shared" ref="AU6:BC6" si="6">IF(AU8="-",NA(),AU8)</f>
        <v>70.7</v>
      </c>
      <c r="AV6" s="65">
        <f t="shared" si="6"/>
        <v>67.099999999999994</v>
      </c>
      <c r="AW6" s="65">
        <f t="shared" si="6"/>
        <v>66.400000000000006</v>
      </c>
      <c r="AX6" s="65">
        <f t="shared" si="6"/>
        <v>65.8</v>
      </c>
      <c r="AY6" s="65">
        <f t="shared" si="6"/>
        <v>69.400000000000006</v>
      </c>
      <c r="AZ6" s="65">
        <f t="shared" si="6"/>
        <v>68.900000000000006</v>
      </c>
      <c r="BA6" s="65">
        <f t="shared" si="6"/>
        <v>68.400000000000006</v>
      </c>
      <c r="BB6" s="65">
        <f t="shared" si="6"/>
        <v>66.900000000000006</v>
      </c>
      <c r="BC6" s="65">
        <f t="shared" si="6"/>
        <v>64.8</v>
      </c>
      <c r="BD6" s="65" t="str">
        <f>IF(BD8="-","【-】","【"&amp;SUBSTITUTE(TEXT(BD8,"#,##0.0"),"-","△")&amp;"】")</f>
        <v>【84.7】</v>
      </c>
      <c r="BE6" s="65">
        <f>IF(BE8="-",NA(),BE8)</f>
        <v>85.2</v>
      </c>
      <c r="BF6" s="65">
        <f t="shared" ref="BF6:BN6" si="7">IF(BF8="-",NA(),BF8)</f>
        <v>81.8</v>
      </c>
      <c r="BG6" s="65">
        <f t="shared" si="7"/>
        <v>76.7</v>
      </c>
      <c r="BH6" s="65">
        <f t="shared" si="7"/>
        <v>64.400000000000006</v>
      </c>
      <c r="BI6" s="65">
        <f t="shared" si="7"/>
        <v>51.2</v>
      </c>
      <c r="BJ6" s="65">
        <f t="shared" si="7"/>
        <v>163.19999999999999</v>
      </c>
      <c r="BK6" s="65">
        <f t="shared" si="7"/>
        <v>179</v>
      </c>
      <c r="BL6" s="65">
        <f t="shared" si="7"/>
        <v>176.9</v>
      </c>
      <c r="BM6" s="65">
        <f t="shared" si="7"/>
        <v>177.9</v>
      </c>
      <c r="BN6" s="65">
        <f t="shared" si="7"/>
        <v>197.8</v>
      </c>
      <c r="BO6" s="65" t="str">
        <f>IF(BO8="-","【-】","【"&amp;SUBSTITUTE(TEXT(BO8,"#,##0.0"),"-","△")&amp;"】")</f>
        <v>【69.3】</v>
      </c>
      <c r="BP6" s="65">
        <f>IF(BP8="-",NA(),BP8)</f>
        <v>70.3</v>
      </c>
      <c r="BQ6" s="65">
        <f t="shared" ref="BQ6:BY6" si="8">IF(BQ8="-",NA(),BQ8)</f>
        <v>67.099999999999994</v>
      </c>
      <c r="BR6" s="65">
        <f t="shared" si="8"/>
        <v>61.4</v>
      </c>
      <c r="BS6" s="65">
        <f t="shared" si="8"/>
        <v>57.8</v>
      </c>
      <c r="BT6" s="65">
        <f t="shared" si="8"/>
        <v>52.1</v>
      </c>
      <c r="BU6" s="65">
        <f t="shared" si="8"/>
        <v>73.400000000000006</v>
      </c>
      <c r="BV6" s="65">
        <f t="shared" si="8"/>
        <v>72.3</v>
      </c>
      <c r="BW6" s="65">
        <f t="shared" si="8"/>
        <v>72.099999999999994</v>
      </c>
      <c r="BX6" s="65">
        <f t="shared" si="8"/>
        <v>69.8</v>
      </c>
      <c r="BY6" s="65">
        <f t="shared" si="8"/>
        <v>65.3</v>
      </c>
      <c r="BZ6" s="65" t="str">
        <f>IF(BZ8="-","【-】","【"&amp;SUBSTITUTE(TEXT(BZ8,"#,##0.0"),"-","△")&amp;"】")</f>
        <v>【67.2】</v>
      </c>
      <c r="CA6" s="66">
        <f>IF(CA8="-",NA(),CA8)</f>
        <v>16587</v>
      </c>
      <c r="CB6" s="66">
        <f t="shared" ref="CB6:CJ6" si="9">IF(CB8="-",NA(),CB8)</f>
        <v>16738</v>
      </c>
      <c r="CC6" s="66">
        <f t="shared" si="9"/>
        <v>17222</v>
      </c>
      <c r="CD6" s="66">
        <f t="shared" si="9"/>
        <v>17896</v>
      </c>
      <c r="CE6" s="66">
        <f t="shared" si="9"/>
        <v>18221</v>
      </c>
      <c r="CF6" s="66">
        <f t="shared" si="9"/>
        <v>20681</v>
      </c>
      <c r="CG6" s="66">
        <f t="shared" si="9"/>
        <v>21037</v>
      </c>
      <c r="CH6" s="66">
        <f t="shared" si="9"/>
        <v>21418</v>
      </c>
      <c r="CI6" s="66">
        <f t="shared" si="9"/>
        <v>21604</v>
      </c>
      <c r="CJ6" s="66">
        <f t="shared" si="9"/>
        <v>22234</v>
      </c>
      <c r="CK6" s="65" t="str">
        <f>IF(CK8="-","【-】","【"&amp;SUBSTITUTE(TEXT(CK8,"#,##0"),"-","△")&amp;"】")</f>
        <v>【56,733】</v>
      </c>
      <c r="CL6" s="66">
        <f>IF(CL8="-",NA(),CL8)</f>
        <v>6506</v>
      </c>
      <c r="CM6" s="66">
        <f t="shared" ref="CM6:CU6" si="10">IF(CM8="-",NA(),CM8)</f>
        <v>6347</v>
      </c>
      <c r="CN6" s="66">
        <f t="shared" si="10"/>
        <v>6439</v>
      </c>
      <c r="CO6" s="66">
        <f t="shared" si="10"/>
        <v>6599</v>
      </c>
      <c r="CP6" s="66">
        <f t="shared" si="10"/>
        <v>6776</v>
      </c>
      <c r="CQ6" s="66">
        <f t="shared" si="10"/>
        <v>8502</v>
      </c>
      <c r="CR6" s="66">
        <f t="shared" si="10"/>
        <v>8542</v>
      </c>
      <c r="CS6" s="66">
        <f t="shared" si="10"/>
        <v>8518</v>
      </c>
      <c r="CT6" s="66">
        <f t="shared" si="10"/>
        <v>7891</v>
      </c>
      <c r="CU6" s="66">
        <f t="shared" si="10"/>
        <v>8706</v>
      </c>
      <c r="CV6" s="65" t="str">
        <f>IF(CV8="-","【-】","【"&amp;SUBSTITUTE(TEXT(CV8,"#,##0"),"-","△")&amp;"】")</f>
        <v>【16,778】</v>
      </c>
      <c r="CW6" s="65">
        <f>IF(CW8="-",NA(),CW8)</f>
        <v>93.8</v>
      </c>
      <c r="CX6" s="65">
        <f t="shared" ref="CX6:DF6" si="11">IF(CX8="-",NA(),CX8)</f>
        <v>98.3</v>
      </c>
      <c r="CY6" s="65">
        <f t="shared" si="11"/>
        <v>103.2</v>
      </c>
      <c r="CZ6" s="65">
        <f t="shared" si="11"/>
        <v>105.2</v>
      </c>
      <c r="DA6" s="65">
        <f t="shared" si="11"/>
        <v>107.1</v>
      </c>
      <c r="DB6" s="65">
        <f t="shared" si="11"/>
        <v>85.6</v>
      </c>
      <c r="DC6" s="65">
        <f t="shared" si="11"/>
        <v>86.5</v>
      </c>
      <c r="DD6" s="65">
        <f t="shared" si="11"/>
        <v>87.6</v>
      </c>
      <c r="DE6" s="65">
        <f t="shared" si="11"/>
        <v>89.7</v>
      </c>
      <c r="DF6" s="65">
        <f t="shared" si="11"/>
        <v>92.2</v>
      </c>
      <c r="DG6" s="65" t="str">
        <f>IF(DG8="-","【-】","【"&amp;SUBSTITUTE(TEXT(DG8,"#,##0.0"),"-","△")&amp;"】")</f>
        <v>【58.8】</v>
      </c>
      <c r="DH6" s="65">
        <f>IF(DH8="-",NA(),DH8)</f>
        <v>6.5</v>
      </c>
      <c r="DI6" s="65">
        <f t="shared" ref="DI6:DQ6" si="12">IF(DI8="-",NA(),DI8)</f>
        <v>6.4</v>
      </c>
      <c r="DJ6" s="65">
        <f t="shared" si="12"/>
        <v>6</v>
      </c>
      <c r="DK6" s="65">
        <f t="shared" si="12"/>
        <v>6.9</v>
      </c>
      <c r="DL6" s="65">
        <f t="shared" si="12"/>
        <v>6.4</v>
      </c>
      <c r="DM6" s="65">
        <f t="shared" si="12"/>
        <v>8.1</v>
      </c>
      <c r="DN6" s="65">
        <f t="shared" si="12"/>
        <v>8.1</v>
      </c>
      <c r="DO6" s="65">
        <f t="shared" si="12"/>
        <v>7.9</v>
      </c>
      <c r="DP6" s="65">
        <f t="shared" si="12"/>
        <v>8.1</v>
      </c>
      <c r="DQ6" s="65">
        <f t="shared" si="12"/>
        <v>7.9</v>
      </c>
      <c r="DR6" s="65" t="str">
        <f>IF(DR8="-","【-】","【"&amp;SUBSTITUTE(TEXT(DR8,"#,##0.0"),"-","△")&amp;"】")</f>
        <v>【24.8】</v>
      </c>
      <c r="DS6" s="65">
        <f>IF(DS8="-",NA(),DS8)</f>
        <v>58.1</v>
      </c>
      <c r="DT6" s="65">
        <f t="shared" ref="DT6:EB6" si="13">IF(DT8="-",NA(),DT8)</f>
        <v>59</v>
      </c>
      <c r="DU6" s="65">
        <f t="shared" si="13"/>
        <v>61.2</v>
      </c>
      <c r="DV6" s="65">
        <f t="shared" si="13"/>
        <v>63.2</v>
      </c>
      <c r="DW6" s="65">
        <f t="shared" si="13"/>
        <v>64.2</v>
      </c>
      <c r="DX6" s="65">
        <f t="shared" si="13"/>
        <v>46.7</v>
      </c>
      <c r="DY6" s="65">
        <f t="shared" si="13"/>
        <v>48.4</v>
      </c>
      <c r="DZ6" s="65">
        <f t="shared" si="13"/>
        <v>50.2</v>
      </c>
      <c r="EA6" s="65">
        <f t="shared" si="13"/>
        <v>52.3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72.400000000000006</v>
      </c>
      <c r="EE6" s="65">
        <f t="shared" ref="EE6:EM6" si="14">IF(EE8="-",NA(),EE8)</f>
        <v>56.4</v>
      </c>
      <c r="EF6" s="65">
        <f t="shared" si="14"/>
        <v>63.1</v>
      </c>
      <c r="EG6" s="65">
        <f t="shared" si="14"/>
        <v>68.099999999999994</v>
      </c>
      <c r="EH6" s="65">
        <f t="shared" si="14"/>
        <v>64.7</v>
      </c>
      <c r="EI6" s="65">
        <f t="shared" si="14"/>
        <v>66.3</v>
      </c>
      <c r="EJ6" s="65">
        <f t="shared" si="14"/>
        <v>70</v>
      </c>
      <c r="EK6" s="65">
        <f t="shared" si="14"/>
        <v>68.2</v>
      </c>
      <c r="EL6" s="65">
        <f t="shared" si="14"/>
        <v>69.5</v>
      </c>
      <c r="EM6" s="65">
        <f t="shared" si="14"/>
        <v>67.5</v>
      </c>
      <c r="EN6" s="65" t="str">
        <f>IF(EN8="-","【-】","【"&amp;SUBSTITUTE(TEXT(EN8,"#,##0.0"),"-","△")&amp;"】")</f>
        <v>【70.3】</v>
      </c>
      <c r="EO6" s="66">
        <f>IF(EO8="-",NA(),EO8)</f>
        <v>28633770</v>
      </c>
      <c r="EP6" s="66">
        <f t="shared" ref="EP6:EX6" si="15">IF(EP8="-",NA(),EP8)</f>
        <v>28388900</v>
      </c>
      <c r="EQ6" s="66">
        <f t="shared" si="15"/>
        <v>28458563</v>
      </c>
      <c r="ER6" s="66">
        <f t="shared" si="15"/>
        <v>28510193</v>
      </c>
      <c r="ES6" s="66">
        <f t="shared" si="15"/>
        <v>28830520</v>
      </c>
      <c r="ET6" s="66">
        <f t="shared" si="15"/>
        <v>26996532</v>
      </c>
      <c r="EU6" s="66">
        <f t="shared" si="15"/>
        <v>27577179</v>
      </c>
      <c r="EV6" s="66">
        <f t="shared" si="15"/>
        <v>27722473</v>
      </c>
      <c r="EW6" s="66">
        <f t="shared" si="15"/>
        <v>27879712</v>
      </c>
      <c r="EX6" s="66">
        <f t="shared" si="15"/>
        <v>28287536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156</v>
      </c>
      <c r="B7" s="63">
        <f t="shared" ref="B7:AH7" si="16">B8</f>
        <v>2020</v>
      </c>
      <c r="C7" s="63">
        <f t="shared" si="16"/>
        <v>300004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精神科病院</v>
      </c>
      <c r="N7" s="63" t="str">
        <f>N8</f>
        <v>精神病院</v>
      </c>
      <c r="O7" s="63" t="str">
        <f>O8</f>
        <v>非設置</v>
      </c>
      <c r="P7" s="63" t="str">
        <f>P8</f>
        <v>直営</v>
      </c>
      <c r="Q7" s="64">
        <f t="shared" si="16"/>
        <v>2</v>
      </c>
      <c r="R7" s="63" t="str">
        <f t="shared" si="16"/>
        <v>-</v>
      </c>
      <c r="S7" s="63" t="str">
        <f t="shared" si="16"/>
        <v>-</v>
      </c>
      <c r="T7" s="63" t="str">
        <f t="shared" si="16"/>
        <v>臨</v>
      </c>
      <c r="U7" s="64">
        <f>U8</f>
        <v>944750</v>
      </c>
      <c r="V7" s="64">
        <f>V8</f>
        <v>16637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１５：１</v>
      </c>
      <c r="Z7" s="64" t="str">
        <f t="shared" si="16"/>
        <v>-</v>
      </c>
      <c r="AA7" s="64" t="str">
        <f t="shared" si="16"/>
        <v>-</v>
      </c>
      <c r="AB7" s="64" t="str">
        <f t="shared" si="16"/>
        <v>-</v>
      </c>
      <c r="AC7" s="64">
        <f t="shared" si="16"/>
        <v>300</v>
      </c>
      <c r="AD7" s="64" t="str">
        <f t="shared" si="16"/>
        <v>-</v>
      </c>
      <c r="AE7" s="64">
        <f t="shared" si="16"/>
        <v>300</v>
      </c>
      <c r="AF7" s="64" t="str">
        <f t="shared" si="16"/>
        <v>-</v>
      </c>
      <c r="AG7" s="64" t="str">
        <f t="shared" si="16"/>
        <v>-</v>
      </c>
      <c r="AH7" s="64" t="str">
        <f t="shared" si="16"/>
        <v>-</v>
      </c>
      <c r="AI7" s="65">
        <f>AI8</f>
        <v>99.6</v>
      </c>
      <c r="AJ7" s="65">
        <f t="shared" ref="AJ7:AR7" si="17">AJ8</f>
        <v>104.3</v>
      </c>
      <c r="AK7" s="65">
        <f t="shared" si="17"/>
        <v>106.5</v>
      </c>
      <c r="AL7" s="65">
        <f t="shared" si="17"/>
        <v>108</v>
      </c>
      <c r="AM7" s="65">
        <f t="shared" si="17"/>
        <v>111</v>
      </c>
      <c r="AN7" s="65">
        <f t="shared" si="17"/>
        <v>101.2</v>
      </c>
      <c r="AO7" s="65">
        <f t="shared" si="17"/>
        <v>100.9</v>
      </c>
      <c r="AP7" s="65">
        <f t="shared" si="17"/>
        <v>100.9</v>
      </c>
      <c r="AQ7" s="65">
        <f t="shared" si="17"/>
        <v>99.7</v>
      </c>
      <c r="AR7" s="65">
        <f t="shared" si="17"/>
        <v>102.3</v>
      </c>
      <c r="AS7" s="65"/>
      <c r="AT7" s="65">
        <f>AT8</f>
        <v>69.5</v>
      </c>
      <c r="AU7" s="65">
        <f t="shared" ref="AU7:BC7" si="18">AU8</f>
        <v>70.7</v>
      </c>
      <c r="AV7" s="65">
        <f t="shared" si="18"/>
        <v>67.099999999999994</v>
      </c>
      <c r="AW7" s="65">
        <f t="shared" si="18"/>
        <v>66.400000000000006</v>
      </c>
      <c r="AX7" s="65">
        <f t="shared" si="18"/>
        <v>65.8</v>
      </c>
      <c r="AY7" s="65">
        <f t="shared" si="18"/>
        <v>69.400000000000006</v>
      </c>
      <c r="AZ7" s="65">
        <f t="shared" si="18"/>
        <v>68.900000000000006</v>
      </c>
      <c r="BA7" s="65">
        <f t="shared" si="18"/>
        <v>68.400000000000006</v>
      </c>
      <c r="BB7" s="65">
        <f t="shared" si="18"/>
        <v>66.900000000000006</v>
      </c>
      <c r="BC7" s="65">
        <f t="shared" si="18"/>
        <v>64.8</v>
      </c>
      <c r="BD7" s="65"/>
      <c r="BE7" s="65">
        <f>BE8</f>
        <v>85.2</v>
      </c>
      <c r="BF7" s="65">
        <f t="shared" ref="BF7:BN7" si="19">BF8</f>
        <v>81.8</v>
      </c>
      <c r="BG7" s="65">
        <f t="shared" si="19"/>
        <v>76.7</v>
      </c>
      <c r="BH7" s="65">
        <f t="shared" si="19"/>
        <v>64.400000000000006</v>
      </c>
      <c r="BI7" s="65">
        <f t="shared" si="19"/>
        <v>51.2</v>
      </c>
      <c r="BJ7" s="65">
        <f t="shared" si="19"/>
        <v>163.19999999999999</v>
      </c>
      <c r="BK7" s="65">
        <f t="shared" si="19"/>
        <v>179</v>
      </c>
      <c r="BL7" s="65">
        <f t="shared" si="19"/>
        <v>176.9</v>
      </c>
      <c r="BM7" s="65">
        <f t="shared" si="19"/>
        <v>177.9</v>
      </c>
      <c r="BN7" s="65">
        <f t="shared" si="19"/>
        <v>197.8</v>
      </c>
      <c r="BO7" s="65"/>
      <c r="BP7" s="65">
        <f>BP8</f>
        <v>70.3</v>
      </c>
      <c r="BQ7" s="65">
        <f t="shared" ref="BQ7:BY7" si="20">BQ8</f>
        <v>67.099999999999994</v>
      </c>
      <c r="BR7" s="65">
        <f t="shared" si="20"/>
        <v>61.4</v>
      </c>
      <c r="BS7" s="65">
        <f t="shared" si="20"/>
        <v>57.8</v>
      </c>
      <c r="BT7" s="65">
        <f t="shared" si="20"/>
        <v>52.1</v>
      </c>
      <c r="BU7" s="65">
        <f t="shared" si="20"/>
        <v>73.400000000000006</v>
      </c>
      <c r="BV7" s="65">
        <f t="shared" si="20"/>
        <v>72.3</v>
      </c>
      <c r="BW7" s="65">
        <f t="shared" si="20"/>
        <v>72.099999999999994</v>
      </c>
      <c r="BX7" s="65">
        <f t="shared" si="20"/>
        <v>69.8</v>
      </c>
      <c r="BY7" s="65">
        <f t="shared" si="20"/>
        <v>65.3</v>
      </c>
      <c r="BZ7" s="65"/>
      <c r="CA7" s="66">
        <f>CA8</f>
        <v>16587</v>
      </c>
      <c r="CB7" s="66">
        <f t="shared" ref="CB7:CJ7" si="21">CB8</f>
        <v>16738</v>
      </c>
      <c r="CC7" s="66">
        <f t="shared" si="21"/>
        <v>17222</v>
      </c>
      <c r="CD7" s="66">
        <f t="shared" si="21"/>
        <v>17896</v>
      </c>
      <c r="CE7" s="66">
        <f t="shared" si="21"/>
        <v>18221</v>
      </c>
      <c r="CF7" s="66">
        <f t="shared" si="21"/>
        <v>20681</v>
      </c>
      <c r="CG7" s="66">
        <f t="shared" si="21"/>
        <v>21037</v>
      </c>
      <c r="CH7" s="66">
        <f t="shared" si="21"/>
        <v>21418</v>
      </c>
      <c r="CI7" s="66">
        <f t="shared" si="21"/>
        <v>21604</v>
      </c>
      <c r="CJ7" s="66">
        <f t="shared" si="21"/>
        <v>22234</v>
      </c>
      <c r="CK7" s="65"/>
      <c r="CL7" s="66">
        <f>CL8</f>
        <v>6506</v>
      </c>
      <c r="CM7" s="66">
        <f t="shared" ref="CM7:CU7" si="22">CM8</f>
        <v>6347</v>
      </c>
      <c r="CN7" s="66">
        <f t="shared" si="22"/>
        <v>6439</v>
      </c>
      <c r="CO7" s="66">
        <f t="shared" si="22"/>
        <v>6599</v>
      </c>
      <c r="CP7" s="66">
        <f t="shared" si="22"/>
        <v>6776</v>
      </c>
      <c r="CQ7" s="66">
        <f t="shared" si="22"/>
        <v>8502</v>
      </c>
      <c r="CR7" s="66">
        <f t="shared" si="22"/>
        <v>8542</v>
      </c>
      <c r="CS7" s="66">
        <f t="shared" si="22"/>
        <v>8518</v>
      </c>
      <c r="CT7" s="66">
        <f t="shared" si="22"/>
        <v>7891</v>
      </c>
      <c r="CU7" s="66">
        <f t="shared" si="22"/>
        <v>8706</v>
      </c>
      <c r="CV7" s="65"/>
      <c r="CW7" s="65">
        <f>CW8</f>
        <v>93.8</v>
      </c>
      <c r="CX7" s="65">
        <f t="shared" ref="CX7:DF7" si="23">CX8</f>
        <v>98.3</v>
      </c>
      <c r="CY7" s="65">
        <f t="shared" si="23"/>
        <v>103.2</v>
      </c>
      <c r="CZ7" s="65">
        <f t="shared" si="23"/>
        <v>105.2</v>
      </c>
      <c r="DA7" s="65">
        <f t="shared" si="23"/>
        <v>107.1</v>
      </c>
      <c r="DB7" s="65">
        <f t="shared" si="23"/>
        <v>85.6</v>
      </c>
      <c r="DC7" s="65">
        <f t="shared" si="23"/>
        <v>86.5</v>
      </c>
      <c r="DD7" s="65">
        <f t="shared" si="23"/>
        <v>87.6</v>
      </c>
      <c r="DE7" s="65">
        <f t="shared" si="23"/>
        <v>89.7</v>
      </c>
      <c r="DF7" s="65">
        <f t="shared" si="23"/>
        <v>92.2</v>
      </c>
      <c r="DG7" s="65"/>
      <c r="DH7" s="65">
        <f>DH8</f>
        <v>6.5</v>
      </c>
      <c r="DI7" s="65">
        <f t="shared" ref="DI7:DQ7" si="24">DI8</f>
        <v>6.4</v>
      </c>
      <c r="DJ7" s="65">
        <f t="shared" si="24"/>
        <v>6</v>
      </c>
      <c r="DK7" s="65">
        <f t="shared" si="24"/>
        <v>6.9</v>
      </c>
      <c r="DL7" s="65">
        <f t="shared" si="24"/>
        <v>6.4</v>
      </c>
      <c r="DM7" s="65">
        <f t="shared" si="24"/>
        <v>8.1</v>
      </c>
      <c r="DN7" s="65">
        <f t="shared" si="24"/>
        <v>8.1</v>
      </c>
      <c r="DO7" s="65">
        <f t="shared" si="24"/>
        <v>7.9</v>
      </c>
      <c r="DP7" s="65">
        <f t="shared" si="24"/>
        <v>8.1</v>
      </c>
      <c r="DQ7" s="65">
        <f t="shared" si="24"/>
        <v>7.9</v>
      </c>
      <c r="DR7" s="65"/>
      <c r="DS7" s="65">
        <f>DS8</f>
        <v>58.1</v>
      </c>
      <c r="DT7" s="65">
        <f t="shared" ref="DT7:EB7" si="25">DT8</f>
        <v>59</v>
      </c>
      <c r="DU7" s="65">
        <f t="shared" si="25"/>
        <v>61.2</v>
      </c>
      <c r="DV7" s="65">
        <f t="shared" si="25"/>
        <v>63.2</v>
      </c>
      <c r="DW7" s="65">
        <f t="shared" si="25"/>
        <v>64.2</v>
      </c>
      <c r="DX7" s="65">
        <f t="shared" si="25"/>
        <v>46.7</v>
      </c>
      <c r="DY7" s="65">
        <f t="shared" si="25"/>
        <v>48.4</v>
      </c>
      <c r="DZ7" s="65">
        <f t="shared" si="25"/>
        <v>50.2</v>
      </c>
      <c r="EA7" s="65">
        <f t="shared" si="25"/>
        <v>52.3</v>
      </c>
      <c r="EB7" s="65">
        <f t="shared" si="25"/>
        <v>54</v>
      </c>
      <c r="EC7" s="65"/>
      <c r="ED7" s="65">
        <f>ED8</f>
        <v>72.400000000000006</v>
      </c>
      <c r="EE7" s="65">
        <f t="shared" ref="EE7:EM7" si="26">EE8</f>
        <v>56.4</v>
      </c>
      <c r="EF7" s="65">
        <f t="shared" si="26"/>
        <v>63.1</v>
      </c>
      <c r="EG7" s="65">
        <f t="shared" si="26"/>
        <v>68.099999999999994</v>
      </c>
      <c r="EH7" s="65">
        <f t="shared" si="26"/>
        <v>64.7</v>
      </c>
      <c r="EI7" s="65">
        <f t="shared" si="26"/>
        <v>66.3</v>
      </c>
      <c r="EJ7" s="65">
        <f t="shared" si="26"/>
        <v>70</v>
      </c>
      <c r="EK7" s="65">
        <f t="shared" si="26"/>
        <v>68.2</v>
      </c>
      <c r="EL7" s="65">
        <f t="shared" si="26"/>
        <v>69.5</v>
      </c>
      <c r="EM7" s="65">
        <f t="shared" si="26"/>
        <v>67.5</v>
      </c>
      <c r="EN7" s="65"/>
      <c r="EO7" s="66">
        <f>EO8</f>
        <v>28633770</v>
      </c>
      <c r="EP7" s="66">
        <f t="shared" ref="EP7:EX7" si="27">EP8</f>
        <v>28388900</v>
      </c>
      <c r="EQ7" s="66">
        <f t="shared" si="27"/>
        <v>28458563</v>
      </c>
      <c r="ER7" s="66">
        <f t="shared" si="27"/>
        <v>28510193</v>
      </c>
      <c r="ES7" s="66">
        <f t="shared" si="27"/>
        <v>28830520</v>
      </c>
      <c r="ET7" s="66">
        <f t="shared" si="27"/>
        <v>26996532</v>
      </c>
      <c r="EU7" s="66">
        <f t="shared" si="27"/>
        <v>27577179</v>
      </c>
      <c r="EV7" s="66">
        <f t="shared" si="27"/>
        <v>27722473</v>
      </c>
      <c r="EW7" s="66">
        <f t="shared" si="27"/>
        <v>27879712</v>
      </c>
      <c r="EX7" s="66">
        <f t="shared" si="27"/>
        <v>28287536</v>
      </c>
      <c r="EY7" s="66"/>
    </row>
    <row r="8" spans="1:155" s="67" customFormat="1" x14ac:dyDescent="0.15">
      <c r="A8" s="48"/>
      <c r="B8" s="68">
        <v>2020</v>
      </c>
      <c r="C8" s="68">
        <v>300004</v>
      </c>
      <c r="D8" s="68">
        <v>46</v>
      </c>
      <c r="E8" s="68">
        <v>6</v>
      </c>
      <c r="F8" s="68">
        <v>0</v>
      </c>
      <c r="G8" s="68">
        <v>1</v>
      </c>
      <c r="H8" s="68" t="s">
        <v>157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2</v>
      </c>
      <c r="R8" s="68" t="s">
        <v>39</v>
      </c>
      <c r="S8" s="68" t="s">
        <v>39</v>
      </c>
      <c r="T8" s="68" t="s">
        <v>165</v>
      </c>
      <c r="U8" s="69">
        <v>944750</v>
      </c>
      <c r="V8" s="69">
        <v>16637</v>
      </c>
      <c r="W8" s="68" t="s">
        <v>166</v>
      </c>
      <c r="X8" s="68" t="s">
        <v>166</v>
      </c>
      <c r="Y8" s="70" t="s">
        <v>167</v>
      </c>
      <c r="Z8" s="69" t="s">
        <v>39</v>
      </c>
      <c r="AA8" s="69" t="s">
        <v>39</v>
      </c>
      <c r="AB8" s="69" t="s">
        <v>39</v>
      </c>
      <c r="AC8" s="69">
        <v>300</v>
      </c>
      <c r="AD8" s="69" t="s">
        <v>39</v>
      </c>
      <c r="AE8" s="69">
        <v>300</v>
      </c>
      <c r="AF8" s="69" t="s">
        <v>39</v>
      </c>
      <c r="AG8" s="69" t="s">
        <v>39</v>
      </c>
      <c r="AH8" s="69" t="s">
        <v>39</v>
      </c>
      <c r="AI8" s="71">
        <v>99.6</v>
      </c>
      <c r="AJ8" s="71">
        <v>104.3</v>
      </c>
      <c r="AK8" s="71">
        <v>106.5</v>
      </c>
      <c r="AL8" s="71">
        <v>108</v>
      </c>
      <c r="AM8" s="71">
        <v>111</v>
      </c>
      <c r="AN8" s="71">
        <v>101.2</v>
      </c>
      <c r="AO8" s="71">
        <v>100.9</v>
      </c>
      <c r="AP8" s="71">
        <v>100.9</v>
      </c>
      <c r="AQ8" s="71">
        <v>99.7</v>
      </c>
      <c r="AR8" s="71">
        <v>102.3</v>
      </c>
      <c r="AS8" s="71">
        <v>102.5</v>
      </c>
      <c r="AT8" s="71">
        <v>69.5</v>
      </c>
      <c r="AU8" s="71">
        <v>70.7</v>
      </c>
      <c r="AV8" s="71">
        <v>67.099999999999994</v>
      </c>
      <c r="AW8" s="71">
        <v>66.400000000000006</v>
      </c>
      <c r="AX8" s="71">
        <v>65.8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64.8</v>
      </c>
      <c r="BD8" s="71">
        <v>84.7</v>
      </c>
      <c r="BE8" s="72">
        <v>85.2</v>
      </c>
      <c r="BF8" s="72">
        <v>81.8</v>
      </c>
      <c r="BG8" s="72">
        <v>76.7</v>
      </c>
      <c r="BH8" s="72">
        <v>64.400000000000006</v>
      </c>
      <c r="BI8" s="72">
        <v>51.2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197.8</v>
      </c>
      <c r="BO8" s="72">
        <v>69.3</v>
      </c>
      <c r="BP8" s="71">
        <v>70.3</v>
      </c>
      <c r="BQ8" s="71">
        <v>67.099999999999994</v>
      </c>
      <c r="BR8" s="71">
        <v>61.4</v>
      </c>
      <c r="BS8" s="71">
        <v>57.8</v>
      </c>
      <c r="BT8" s="71">
        <v>52.1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65.3</v>
      </c>
      <c r="BZ8" s="71">
        <v>67.2</v>
      </c>
      <c r="CA8" s="72">
        <v>16587</v>
      </c>
      <c r="CB8" s="72">
        <v>16738</v>
      </c>
      <c r="CC8" s="72">
        <v>17222</v>
      </c>
      <c r="CD8" s="72">
        <v>17896</v>
      </c>
      <c r="CE8" s="72">
        <v>18221</v>
      </c>
      <c r="CF8" s="72">
        <v>20681</v>
      </c>
      <c r="CG8" s="72">
        <v>21037</v>
      </c>
      <c r="CH8" s="72">
        <v>21418</v>
      </c>
      <c r="CI8" s="72">
        <v>21604</v>
      </c>
      <c r="CJ8" s="72">
        <v>22234</v>
      </c>
      <c r="CK8" s="71">
        <v>56733</v>
      </c>
      <c r="CL8" s="72">
        <v>6506</v>
      </c>
      <c r="CM8" s="72">
        <v>6347</v>
      </c>
      <c r="CN8" s="72">
        <v>6439</v>
      </c>
      <c r="CO8" s="72">
        <v>6599</v>
      </c>
      <c r="CP8" s="72">
        <v>6776</v>
      </c>
      <c r="CQ8" s="72">
        <v>8502</v>
      </c>
      <c r="CR8" s="72">
        <v>8542</v>
      </c>
      <c r="CS8" s="72">
        <v>8518</v>
      </c>
      <c r="CT8" s="72">
        <v>7891</v>
      </c>
      <c r="CU8" s="72">
        <v>8706</v>
      </c>
      <c r="CV8" s="71">
        <v>16778</v>
      </c>
      <c r="CW8" s="72">
        <v>93.8</v>
      </c>
      <c r="CX8" s="72">
        <v>98.3</v>
      </c>
      <c r="CY8" s="72">
        <v>103.2</v>
      </c>
      <c r="CZ8" s="72">
        <v>105.2</v>
      </c>
      <c r="DA8" s="72">
        <v>107.1</v>
      </c>
      <c r="DB8" s="72">
        <v>85.6</v>
      </c>
      <c r="DC8" s="72">
        <v>86.5</v>
      </c>
      <c r="DD8" s="72">
        <v>87.6</v>
      </c>
      <c r="DE8" s="72">
        <v>89.7</v>
      </c>
      <c r="DF8" s="72">
        <v>92.2</v>
      </c>
      <c r="DG8" s="72">
        <v>58.8</v>
      </c>
      <c r="DH8" s="72">
        <v>6.5</v>
      </c>
      <c r="DI8" s="72">
        <v>6.4</v>
      </c>
      <c r="DJ8" s="72">
        <v>6</v>
      </c>
      <c r="DK8" s="72">
        <v>6.9</v>
      </c>
      <c r="DL8" s="72">
        <v>6.4</v>
      </c>
      <c r="DM8" s="72">
        <v>8.1</v>
      </c>
      <c r="DN8" s="72">
        <v>8.1</v>
      </c>
      <c r="DO8" s="72">
        <v>7.9</v>
      </c>
      <c r="DP8" s="72">
        <v>8.1</v>
      </c>
      <c r="DQ8" s="72">
        <v>7.9</v>
      </c>
      <c r="DR8" s="72">
        <v>24.8</v>
      </c>
      <c r="DS8" s="71">
        <v>58.1</v>
      </c>
      <c r="DT8" s="71">
        <v>59</v>
      </c>
      <c r="DU8" s="71">
        <v>61.2</v>
      </c>
      <c r="DV8" s="71">
        <v>63.2</v>
      </c>
      <c r="DW8" s="71">
        <v>64.2</v>
      </c>
      <c r="DX8" s="71">
        <v>46.7</v>
      </c>
      <c r="DY8" s="71">
        <v>48.4</v>
      </c>
      <c r="DZ8" s="71">
        <v>50.2</v>
      </c>
      <c r="EA8" s="71">
        <v>52.3</v>
      </c>
      <c r="EB8" s="71">
        <v>54</v>
      </c>
      <c r="EC8" s="71">
        <v>54.8</v>
      </c>
      <c r="ED8" s="71">
        <v>72.400000000000006</v>
      </c>
      <c r="EE8" s="71">
        <v>56.4</v>
      </c>
      <c r="EF8" s="71">
        <v>63.1</v>
      </c>
      <c r="EG8" s="71">
        <v>68.099999999999994</v>
      </c>
      <c r="EH8" s="71">
        <v>64.7</v>
      </c>
      <c r="EI8" s="71">
        <v>66.3</v>
      </c>
      <c r="EJ8" s="71">
        <v>70</v>
      </c>
      <c r="EK8" s="71">
        <v>68.2</v>
      </c>
      <c r="EL8" s="71">
        <v>69.5</v>
      </c>
      <c r="EM8" s="71">
        <v>67.5</v>
      </c>
      <c r="EN8" s="71">
        <v>70.3</v>
      </c>
      <c r="EO8" s="72">
        <v>28633770</v>
      </c>
      <c r="EP8" s="72">
        <v>28388900</v>
      </c>
      <c r="EQ8" s="72">
        <v>28458563</v>
      </c>
      <c r="ER8" s="72">
        <v>28510193</v>
      </c>
      <c r="ES8" s="72">
        <v>28830520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28287536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168</v>
      </c>
      <c r="C10" s="77" t="s">
        <v>169</v>
      </c>
      <c r="D10" s="77" t="s">
        <v>170</v>
      </c>
      <c r="E10" s="77" t="s">
        <v>171</v>
      </c>
      <c r="F10" s="77" t="s">
        <v>172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