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3（令和２年度決算）\02工業用水道事業\10 経営比較分析表\R3（R2年度決算）\"/>
    </mc:Choice>
  </mc:AlternateContent>
  <workbookProtection workbookAlgorithmName="SHA-512" workbookHashValue="c+9nL6V0BtrQVW7sV50jag9BhtET/nzIs8oJEopZakJDk920QAFySBHbZlqNizVj17nluc0vxbHpM7oaBfN3Hg==" workbookSaltValue="e4pHoLrt8U0xcjwZGVRSo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<sst xmlns="http://schemas.openxmlformats.org/spreadsheetml/2006/main" count="262" uniqueCount="108">
  <si>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</si>
  <si>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</si>
  <si>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</si>
  <si>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</si>
  <si>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</si>
  <si>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</si>
  <si>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</si>
  <si>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</si>
  <si>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</si>
  <si>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</si>
  <si>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</si>
  <si>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</si>
  <si>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</si>
  <si>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</si>
  <si>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</si>
  <si>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</si>
  <si>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</si>
  <si>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</si>
  <si>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</si>
  <si>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</si>
  <si>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</si>
  <si>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</si>
  <si>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</si>
  <si>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</si>
  <si>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</si>
  <si>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</si>
  <si>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</si>
  <si>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</si>
  <si>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</si>
  <si>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</si>
  <si>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</si>
  <si>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</si>
  <si>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</si>
  <si>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</si>
  <si>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</si>
  <si>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</si>
  <si>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</si>
  <si>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</si>
  <si>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</si>
  <si>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</si>
  <si>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</si>
  <si>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</si>
  <si>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</si>
  <si>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</si>
  <si>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</si>
  <si>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</si>
  <si>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</si>
  <si>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</si>
  <si>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</si>
  <si>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</si>
  <si>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</si>
  <si>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</si>
  <si>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</si>
  <si>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</si>
  <si>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</si>
  <si>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</si>
  <si>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</si>
  <si>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</si>
  <si>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</si>
  <si>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</si>
  <si>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</si>
  <si>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</si>
  <si>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</si>
  <si>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</si>
  <si>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</si>
  <si>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</si>
  <si>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</si>
  <si>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</si>
  <si>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</si>
  <si>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</si>
  <si>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</si>
  <si>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</si>
  <si>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</si>
  <si>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</si>
  <si>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</si>
  <si>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</si>
  <si>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</si>
  <si>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</si>
  <si>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</si>
  <si>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</si>
  <si>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</si>
  <si>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</si>
  <si>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</si>
  <si>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</si>
  <si>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</si>
  <si>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</si>
  <si>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</si>
  <si>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</si>
  <si>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</si>
  <si>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360007</t>
  </si>
  <si>
    <t>46</t>
  </si>
  <si>
    <t>02</t>
  </si>
  <si>
    <t>0</t>
  </si>
  <si>
    <t>000</t>
  </si>
  <si>
    <t>徳島県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</si>
  <si>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</si>
  <si>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</si>
  <si>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</si>
  <si>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</si>
  <si>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</si>
  <si>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</si>
  <si>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</si>
  <si>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</si>
  <si>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</si>
  <si>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</si>
  <si>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契約給水量の変更や人件費・修繕費等の費用の増減により、年度によって変動があるが、単年度の収支が黒字であることを示す１００％を超えて推移しており、経営の健全性は確保できている。
③流動比率
　未払金等の増減により、年度によって比率に変動があるが、１００％を大きく上回っており、短期的な支払能力を十分に確保できている。
④企業債残高対給水収益比率
　他会計より借入を行っているため、類似団体平均値より大きく下回っている。
⑤料金回収率
　回収率が１００％を超えて推移しており、料金収入は確保されている。
⑥給水原価
　類似団体平均値より低い水準で推移しており、比較的効率的な経営を行っている。
⑦施設利用率・⑧契約率
　類似団体平均値より低い水準で推移しているが、給水先への需給見通しのアンケート結果から、将来的には漸次改善していくと考えられる。
</t>
    <phoneticPr fontId="5"/>
  </si>
  <si>
    <t>①有形固定資産減価償却率
　昭和４３年度から給水を開始しており、管路の老朽化が進んでいる。現在、老朽化対策・耐震化のため管路更新計画を策定し、改良工事を進めている。平成３０年度から令和２年度にかけては、完成した管路を建設仮勘定から資産化したため、償却率が低下している。
②管路経年化率
　類似団体平均値より高い水準～同程度で推移しており、管路更新の必要性を認識している。管路更新計画のもと、計画的に改良工事を進めている。
③管路更新率
　類似団体平均値より高い水準で推移している。前述した管路更新計画に基づき、今後も計画的に改良工事を進める。</t>
    <phoneticPr fontId="5"/>
  </si>
  <si>
    <t>　経営については、比較的堅調に推移しており、健全性を確保できている。
　今後の経営にあたっては、令和３年度改定の経営戦略（平成２９年度～令和８年度）に基づき、新規需要の開拓による未売水の解消、渇水に備える地下水送水設備の適切な維持管理、先端技術を積極的に活用したＤＸの実装などに努め、なお一層の「経営の効率化」と「資金のより効率的な運用」を図る。
　また、施設の老朽化・耐震化対策を計画的に実施するとともに、大規模災害時における工業用水の安定供給に向けた取組を推進する。</t>
    <rPh sb="36" eb="38">
      <t>コンゴ</t>
    </rPh>
    <rPh sb="39" eb="41">
      <t>ケイエイ</t>
    </rPh>
    <rPh sb="48" eb="50">
      <t>レイワ</t>
    </rPh>
    <rPh sb="51" eb="53">
      <t>ネンド</t>
    </rPh>
    <rPh sb="53" eb="55">
      <t>カイテイ</t>
    </rPh>
    <rPh sb="56" eb="58">
      <t>ケイエイ</t>
    </rPh>
    <rPh sb="58" eb="60">
      <t>センリャク</t>
    </rPh>
    <rPh sb="61" eb="63">
      <t>ヘイセイ</t>
    </rPh>
    <rPh sb="65" eb="67">
      <t>ネンド</t>
    </rPh>
    <rPh sb="68" eb="70">
      <t>レイワ</t>
    </rPh>
    <rPh sb="71" eb="73">
      <t>ネンド</t>
    </rPh>
    <rPh sb="75" eb="76">
      <t>モト</t>
    </rPh>
    <rPh sb="79" eb="81">
      <t>シンキ</t>
    </rPh>
    <rPh sb="81" eb="83">
      <t>ジュヨウ</t>
    </rPh>
    <rPh sb="84" eb="86">
      <t>カイタク</t>
    </rPh>
    <rPh sb="89" eb="90">
      <t>ミ</t>
    </rPh>
    <rPh sb="90" eb="91">
      <t>バイ</t>
    </rPh>
    <rPh sb="91" eb="92">
      <t>スイ</t>
    </rPh>
    <rPh sb="93" eb="95">
      <t>カイショウ</t>
    </rPh>
    <rPh sb="96" eb="98">
      <t>カッスイ</t>
    </rPh>
    <rPh sb="99" eb="100">
      <t>ソナ</t>
    </rPh>
    <rPh sb="102" eb="105">
      <t>チカスイ</t>
    </rPh>
    <rPh sb="105" eb="107">
      <t>ソウスイ</t>
    </rPh>
    <rPh sb="107" eb="109">
      <t>セツビ</t>
    </rPh>
    <rPh sb="110" eb="112">
      <t>テキセツ</t>
    </rPh>
    <rPh sb="113" eb="117">
      <t>イジカンリ</t>
    </rPh>
    <rPh sb="118" eb="120">
      <t>センタン</t>
    </rPh>
    <rPh sb="120" eb="122">
      <t>ギジュツ</t>
    </rPh>
    <rPh sb="123" eb="126">
      <t>セッキョクテキ</t>
    </rPh>
    <rPh sb="127" eb="129">
      <t>カツヨウ</t>
    </rPh>
    <rPh sb="134" eb="136">
      <t>ジッソウ</t>
    </rPh>
    <rPh sb="139" eb="140">
      <t>ツト</t>
    </rPh>
    <rPh sb="144" eb="146">
      <t>イッソウ</t>
    </rPh>
    <rPh sb="148" eb="150">
      <t>ケイエイ</t>
    </rPh>
    <rPh sb="151" eb="154">
      <t>コウリツカ</t>
    </rPh>
    <rPh sb="157" eb="159">
      <t>シキン</t>
    </rPh>
    <rPh sb="162" eb="165">
      <t>コウリツテキ</t>
    </rPh>
    <rPh sb="166" eb="168">
      <t>ウンヨウ</t>
    </rPh>
    <rPh sb="170" eb="171">
      <t>ハカ</t>
    </rPh>
    <rPh sb="178" eb="180">
      <t>シセツ</t>
    </rPh>
    <rPh sb="181" eb="184">
      <t>ロウキュウカ</t>
    </rPh>
    <rPh sb="185" eb="188">
      <t>タイシンカ</t>
    </rPh>
    <rPh sb="188" eb="190">
      <t>タイサク</t>
    </rPh>
    <rPh sb="191" eb="194">
      <t>ケイカクテキ</t>
    </rPh>
    <rPh sb="195" eb="197">
      <t>ジッシ</t>
    </rPh>
    <rPh sb="204" eb="207">
      <t>ダイキボ</t>
    </rPh>
    <rPh sb="207" eb="210">
      <t>サイガイジ</t>
    </rPh>
    <rPh sb="214" eb="218">
      <t>コウギョウヨウスイ</t>
    </rPh>
    <rPh sb="219" eb="221">
      <t>アンテイ</t>
    </rPh>
    <rPh sb="221" eb="223">
      <t>キョウキュウ</t>
    </rPh>
    <rPh sb="224" eb="225">
      <t>ム</t>
    </rPh>
    <rPh sb="227" eb="229">
      <t>トリクミ</t>
    </rPh>
    <rPh sb="230" eb="23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</si>
</sst>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60.25</c:v>
                </c:pt>
                <c:pt idx="1">
                  <c:v>62.11</c:v>
                </c:pt>
                <c:pt idx="2">
                  <c:v>56.37</c:v>
                </c:pt>
                <c:pt idx="3">
                  <c:v>56.98</c:v>
                </c:pt>
                <c:pt idx="4">
                  <c:v>56.01</c:v>
                </c:pt>
              </c:numCache>
            </c:numRef>
          </c:val>
          <c:extLst>
            <c:ext xmlns:c16="http://schemas.microsoft.com/office/drawing/2014/chart" uri="{C3380CC4-5D6E-409C-BE32-E72D297353CC}">
              <c16:uniqueId val="{00000000-D355-4C33-843A-510AE223A1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D355-4C33-843A-510AE223A1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CF-48E5-B7B8-C6EF4FD647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0FCF-48E5-B7B8-C6EF4FD647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128.52000000000001</c:v>
                </c:pt>
                <c:pt idx="1">
                  <c:v>131.27000000000001</c:v>
                </c:pt>
                <c:pt idx="2">
                  <c:v>132.30000000000001</c:v>
                </c:pt>
                <c:pt idx="3">
                  <c:v>106.6</c:v>
                </c:pt>
                <c:pt idx="4">
                  <c:v>121.46</c:v>
                </c:pt>
              </c:numCache>
            </c:numRef>
          </c:val>
          <c:extLst>
            <c:ext xmlns:c16="http://schemas.microsoft.com/office/drawing/2014/chart" uri="{C3380CC4-5D6E-409C-BE32-E72D297353CC}">
              <c16:uniqueId val="{00000000-A559-44F4-8ED1-370CE19997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559-44F4-8ED1-370CE19997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49.23</c:v>
                </c:pt>
                <c:pt idx="1">
                  <c:v>45.53</c:v>
                </c:pt>
                <c:pt idx="2">
                  <c:v>48.1</c:v>
                </c:pt>
                <c:pt idx="3">
                  <c:v>56.54</c:v>
                </c:pt>
                <c:pt idx="4">
                  <c:v>56.54</c:v>
                </c:pt>
              </c:numCache>
            </c:numRef>
          </c:val>
          <c:extLst>
            <c:ext xmlns:c16="http://schemas.microsoft.com/office/drawing/2014/chart" uri="{C3380CC4-5D6E-409C-BE32-E72D297353CC}">
              <c16:uniqueId val="{00000000-4F4B-44B2-AB1F-B14777E7CB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4F4B-44B2-AB1F-B14777E7CB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1.58</c:v>
                </c:pt>
                <c:pt idx="1">
                  <c:v>2.4900000000000002</c:v>
                </c:pt>
                <c:pt idx="2">
                  <c:v>0.83</c:v>
                </c:pt>
                <c:pt idx="3">
                  <c:v>1.54</c:v>
                </c:pt>
                <c:pt idx="4">
                  <c:v>2.46</c:v>
                </c:pt>
              </c:numCache>
            </c:numRef>
          </c:val>
          <c:extLst>
            <c:ext xmlns:c16="http://schemas.microsoft.com/office/drawing/2014/chart" uri="{C3380CC4-5D6E-409C-BE32-E72D297353CC}">
              <c16:uniqueId val="{00000000-FBA0-43E0-A392-F35209E5E1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FBA0-43E0-A392-F35209E5E1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1169.67</c:v>
                </c:pt>
                <c:pt idx="1">
                  <c:v>1176.57</c:v>
                </c:pt>
                <c:pt idx="2">
                  <c:v>1039.06</c:v>
                </c:pt>
                <c:pt idx="3">
                  <c:v>985.65</c:v>
                </c:pt>
                <c:pt idx="4">
                  <c:v>995.18</c:v>
                </c:pt>
              </c:numCache>
            </c:numRef>
          </c:val>
          <c:extLst>
            <c:ext xmlns:c16="http://schemas.microsoft.com/office/drawing/2014/chart" uri="{C3380CC4-5D6E-409C-BE32-E72D297353CC}">
              <c16:uniqueId val="{00000000-4F19-4A40-91BB-D376824FE0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4F19-4A40-91BB-D376824FE0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87.92</c:v>
                </c:pt>
                <c:pt idx="1">
                  <c:v>68.42</c:v>
                </c:pt>
                <c:pt idx="2">
                  <c:v>49.95</c:v>
                </c:pt>
                <c:pt idx="3">
                  <c:v>34.700000000000003</c:v>
                </c:pt>
                <c:pt idx="4">
                  <c:v>23.29</c:v>
                </c:pt>
              </c:numCache>
            </c:numRef>
          </c:val>
          <c:extLst>
            <c:ext xmlns:c16="http://schemas.microsoft.com/office/drawing/2014/chart" uri="{C3380CC4-5D6E-409C-BE32-E72D297353CC}">
              <c16:uniqueId val="{00000000-42C8-4442-A0CE-4C973EAD74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42C8-4442-A0CE-4C973EAD74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129.68</c:v>
                </c:pt>
                <c:pt idx="1">
                  <c:v>127.7</c:v>
                </c:pt>
                <c:pt idx="2">
                  <c:v>133.5</c:v>
                </c:pt>
                <c:pt idx="3">
                  <c:v>105.85</c:v>
                </c:pt>
                <c:pt idx="4">
                  <c:v>120.98</c:v>
                </c:pt>
              </c:numCache>
            </c:numRef>
          </c:val>
          <c:extLst>
            <c:ext xmlns:c16="http://schemas.microsoft.com/office/drawing/2014/chart" uri="{C3380CC4-5D6E-409C-BE32-E72D297353CC}">
              <c16:uniqueId val="{00000000-31B0-4B34-9F84-62DAE9F748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31B0-4B34-9F84-62DAE9F748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11.78</c:v>
                </c:pt>
                <c:pt idx="1">
                  <c:v>11.99</c:v>
                </c:pt>
                <c:pt idx="2">
                  <c:v>11.47</c:v>
                </c:pt>
                <c:pt idx="3">
                  <c:v>14.47</c:v>
                </c:pt>
                <c:pt idx="4">
                  <c:v>12.66</c:v>
                </c:pt>
              </c:numCache>
            </c:numRef>
          </c:val>
          <c:extLst>
            <c:ext xmlns:c16="http://schemas.microsoft.com/office/drawing/2014/chart" uri="{C3380CC4-5D6E-409C-BE32-E72D297353CC}">
              <c16:uniqueId val="{00000000-785D-4671-A7D1-2BC350A1AE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785D-4671-A7D1-2BC350A1AE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43.5</c:v>
                </c:pt>
                <c:pt idx="1">
                  <c:v>43.37</c:v>
                </c:pt>
                <c:pt idx="2">
                  <c:v>46.9</c:v>
                </c:pt>
                <c:pt idx="3">
                  <c:v>46.1</c:v>
                </c:pt>
                <c:pt idx="4">
                  <c:v>45.75</c:v>
                </c:pt>
              </c:numCache>
            </c:numRef>
          </c:val>
          <c:extLst>
            <c:ext xmlns:c16="http://schemas.microsoft.com/office/drawing/2014/chart" uri="{C3380CC4-5D6E-409C-BE32-E72D297353CC}">
              <c16:uniqueId val="{00000000-353E-463E-8A5E-069667DC2B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353E-463E-8A5E-069667DC2B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71.97</c:v>
                </c:pt>
                <c:pt idx="1">
                  <c:v>72.760000000000005</c:v>
                </c:pt>
                <c:pt idx="2">
                  <c:v>72.819999999999993</c:v>
                </c:pt>
                <c:pt idx="3">
                  <c:v>72.819999999999993</c:v>
                </c:pt>
                <c:pt idx="4">
                  <c:v>72.819999999999993</c:v>
                </c:pt>
              </c:numCache>
            </c:numRef>
          </c:val>
          <c:extLst>
            <c:ext xmlns:c16="http://schemas.microsoft.com/office/drawing/2014/chart" uri="{C3380CC4-5D6E-409C-BE32-E72D297353CC}">
              <c16:uniqueId val="{00000000-B87B-4FA1-B8C8-E2A0F7F99C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B87B-4FA1-B8C8-E2A0F7F99C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B14" sqref="B14:SK1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徳島県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115757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67.900000000000006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184230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128.52000000000001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131.27000000000001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132.30000000000001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106.6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121.46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1169.67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1176.57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1039.06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985.65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995.18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87.92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68.42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49.95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34.700000000000003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23.29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106</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129.68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127.7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133.5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105.85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120.98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11.78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11.99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11.47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14.47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12.66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43.37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46.9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46.1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45.75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71.97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72.760000000000005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72.819999999999993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72.819999999999993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72.819999999999993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107</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54"/>
      <c r="M79" s="154"/>
      <c r="N79" s="154"/>
      <c r="O79" s="154"/>
      <c r="P79" s="154"/>
      <c r="Q79" s="154"/>
      <c r="R79" s="154"/>
      <c r="S79" s="154"/>
      <c r="T79" s="154"/>
      <c r="U79" s="154"/>
      <c r="V79" s="154"/>
      <c r="W79" s="154"/>
      <c r="X79" s="155"/>
      <c r="Y79" s="151" t="str">
        <f>データ!$B$10</f>
        <v>H28</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H29</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H30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R01</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R02</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54"/>
      <c r="FY79" s="154"/>
      <c r="FZ79" s="154"/>
      <c r="GA79" s="154"/>
      <c r="GB79" s="154"/>
      <c r="GC79" s="154"/>
      <c r="GD79" s="154"/>
      <c r="GE79" s="154"/>
      <c r="GF79" s="154"/>
      <c r="GG79" s="154"/>
      <c r="GH79" s="154"/>
      <c r="GI79" s="154"/>
      <c r="GJ79" s="155"/>
      <c r="GK79" s="151" t="str">
        <f>データ!$B$10</f>
        <v>H28</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H29</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H30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R01</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R02</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54"/>
      <c r="MK79" s="154"/>
      <c r="ML79" s="154"/>
      <c r="MM79" s="154"/>
      <c r="MN79" s="154"/>
      <c r="MO79" s="154"/>
      <c r="MP79" s="154"/>
      <c r="MQ79" s="154"/>
      <c r="MR79" s="154"/>
      <c r="MS79" s="154"/>
      <c r="MT79" s="154"/>
      <c r="MU79" s="154"/>
      <c r="MV79" s="155"/>
      <c r="MW79" s="151" t="str">
        <f>データ!$B$10</f>
        <v>H28</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H29</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H30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R01</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R02</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60.25</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62.11</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56.37</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56.98</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56.01</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49.23</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45.53</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48.1</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56.54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56.54</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1.58</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2.4900000000000002</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0.83</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1.54</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2.46</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57.93</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58.88</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59.48</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60.09</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60.35</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41.79</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43.44</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48.09</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50.93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52.07</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0.32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0.21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0.22</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0.5</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37</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【118.49】</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【19.58】</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【436.32】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【238.21】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【113.30】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【18.87】</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【53.39】</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【76.89】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【59.52】</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【49.06】</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【0.39】</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RS3+Sg9KLv+0hqvFrJ7jJcaHSNT92Fl58mZJtv7q6QxtTPAY9nXkQ9DvTdel0JZXWqvBxbdxMsW8sgpCFJ1MA==" saltValue="ENTLTBkv4kO9SSpVN+Imq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49</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128.52000000000001</v>
      </c>
      <c r="U6" s="52">
        <f>U7</f>
        <v>131.27000000000001</v>
      </c>
      <c r="V6" s="52">
        <f>V7</f>
        <v>132.30000000000001</v>
      </c>
      <c r="W6" s="52">
        <f>W7</f>
        <v>106.6</v>
      </c>
      <c r="X6" s="52">
        <f t="shared" si="3"/>
        <v>121.46</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1169.67</v>
      </c>
      <c r="AQ6" s="52">
        <f>AQ7</f>
        <v>1176.57</v>
      </c>
      <c r="AR6" s="52">
        <f>AR7</f>
        <v>1039.06</v>
      </c>
      <c r="AS6" s="52">
        <f>AS7</f>
        <v>985.65</v>
      </c>
      <c r="AT6" s="52">
        <f t="shared" si="3"/>
        <v>995.18</v>
      </c>
      <c r="AU6" s="52">
        <f t="shared" si="3"/>
        <v>345.05</v>
      </c>
      <c r="AV6" s="52">
        <f t="shared" si="3"/>
        <v>379.14</v>
      </c>
      <c r="AW6" s="52">
        <f t="shared" si="3"/>
        <v>394.58</v>
      </c>
      <c r="AX6" s="52">
        <f t="shared" si="3"/>
        <v>368.36</v>
      </c>
      <c r="AY6" s="52">
        <f t="shared" si="3"/>
        <v>380.84</v>
      </c>
      <c r="AZ6" s="50" t="str">
        <f>IF(AZ7="-","【-】","【"&amp;SUBSTITUTE(TEXT(AZ7,"#,##0.00"),"-","△")&amp;"】")</f>
        <v>【436.32】</v>
      </c>
      <c r="BA6" s="52">
        <f t="shared" si="3"/>
        <v>87.92</v>
      </c>
      <c r="BB6" s="52">
        <f>BB7</f>
        <v>68.42</v>
      </c>
      <c r="BC6" s="52">
        <f>BC7</f>
        <v>49.95</v>
      </c>
      <c r="BD6" s="52">
        <f>BD7</f>
        <v>34.700000000000003</v>
      </c>
      <c r="BE6" s="52">
        <f t="shared" si="3"/>
        <v>23.29</v>
      </c>
      <c r="BF6" s="52">
        <f t="shared" si="3"/>
        <v>255.89</v>
      </c>
      <c r="BG6" s="52">
        <f t="shared" si="3"/>
        <v>242.57</v>
      </c>
      <c r="BH6" s="52">
        <f t="shared" si="3"/>
        <v>235.79</v>
      </c>
      <c r="BI6" s="52">
        <f t="shared" si="3"/>
        <v>227.51</v>
      </c>
      <c r="BJ6" s="52">
        <f t="shared" si="3"/>
        <v>225.72</v>
      </c>
      <c r="BK6" s="50" t="str">
        <f>IF(BK7="-","【-】","【"&amp;SUBSTITUTE(TEXT(BK7,"#,##0.00"),"-","△")&amp;"】")</f>
        <v>【238.21】</v>
      </c>
      <c r="BL6" s="52">
        <f t="shared" si="3"/>
        <v>129.68</v>
      </c>
      <c r="BM6" s="52">
        <f>BM7</f>
        <v>127.7</v>
      </c>
      <c r="BN6" s="52">
        <f>BN7</f>
        <v>133.5</v>
      </c>
      <c r="BO6" s="52">
        <f>BO7</f>
        <v>105.85</v>
      </c>
      <c r="BP6" s="52">
        <f t="shared" si="3"/>
        <v>120.98</v>
      </c>
      <c r="BQ6" s="52">
        <f t="shared" si="3"/>
        <v>118.99</v>
      </c>
      <c r="BR6" s="52">
        <f t="shared" si="3"/>
        <v>119.17</v>
      </c>
      <c r="BS6" s="52">
        <f t="shared" si="3"/>
        <v>117.72</v>
      </c>
      <c r="BT6" s="52">
        <f t="shared" si="3"/>
        <v>117.69</v>
      </c>
      <c r="BU6" s="52">
        <f t="shared" si="3"/>
        <v>116.75</v>
      </c>
      <c r="BV6" s="50" t="str">
        <f>IF(BV7="-","【-】","【"&amp;SUBSTITUTE(TEXT(BV7,"#,##0.00"),"-","△")&amp;"】")</f>
        <v>【113.30】</v>
      </c>
      <c r="BW6" s="52">
        <f t="shared" si="3"/>
        <v>11.78</v>
      </c>
      <c r="BX6" s="52">
        <f>BX7</f>
        <v>11.99</v>
      </c>
      <c r="BY6" s="52">
        <f>BY7</f>
        <v>11.47</v>
      </c>
      <c r="BZ6" s="52">
        <f>BZ7</f>
        <v>14.47</v>
      </c>
      <c r="CA6" s="52">
        <f t="shared" si="3"/>
        <v>12.66</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43.5</v>
      </c>
      <c r="CI6" s="52">
        <f>CI7</f>
        <v>43.37</v>
      </c>
      <c r="CJ6" s="52">
        <f>CJ7</f>
        <v>46.9</v>
      </c>
      <c r="CK6" s="52">
        <f>CK7</f>
        <v>46.1</v>
      </c>
      <c r="CL6" s="52">
        <f t="shared" si="5"/>
        <v>45.75</v>
      </c>
      <c r="CM6" s="52">
        <f t="shared" si="5"/>
        <v>57.55</v>
      </c>
      <c r="CN6" s="52">
        <f t="shared" si="5"/>
        <v>57.69</v>
      </c>
      <c r="CO6" s="52">
        <f t="shared" si="5"/>
        <v>58.56</v>
      </c>
      <c r="CP6" s="52">
        <f t="shared" si="5"/>
        <v>57.96</v>
      </c>
      <c r="CQ6" s="52">
        <f t="shared" si="5"/>
        <v>56</v>
      </c>
      <c r="CR6" s="50" t="str">
        <f>IF(CR7="-","【-】","【"&amp;SUBSTITUTE(TEXT(CR7,"#,##0.00"),"-","△")&amp;"】")</f>
        <v>【53.39】</v>
      </c>
      <c r="CS6" s="52">
        <f t="shared" ref="CS6:DB6" si="6">CS7</f>
        <v>71.97</v>
      </c>
      <c r="CT6" s="52">
        <f>CT7</f>
        <v>72.760000000000005</v>
      </c>
      <c r="CU6" s="52">
        <f>CU7</f>
        <v>72.819999999999993</v>
      </c>
      <c r="CV6" s="52">
        <f>CV7</f>
        <v>72.819999999999993</v>
      </c>
      <c r="CW6" s="52">
        <f t="shared" si="6"/>
        <v>72.819999999999993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60.25</v>
      </c>
      <c r="DE6" s="52">
        <f>DE7</f>
        <v>62.11</v>
      </c>
      <c r="DF6" s="52">
        <f>DF7</f>
        <v>56.37</v>
      </c>
      <c r="DG6" s="52">
        <f>DG7</f>
        <v>56.98</v>
      </c>
      <c r="DH6" s="52">
        <f t="shared" si="7"/>
        <v>56.01</v>
      </c>
      <c r="DI6" s="52">
        <f t="shared" si="7"/>
        <v>57.93</v>
      </c>
      <c r="DJ6" s="52">
        <f t="shared" si="7"/>
        <v>58.88</v>
      </c>
      <c r="DK6" s="52">
        <f t="shared" si="7"/>
        <v>59.48</v>
      </c>
      <c r="DL6" s="52">
        <f t="shared" si="7"/>
        <v>60.09</v>
      </c>
      <c r="DM6" s="52">
        <f t="shared" si="7"/>
        <v>60.35</v>
      </c>
      <c r="DN6" s="50" t="str">
        <f>IF(DN7="-","【-】","【"&amp;SUBSTITUTE(TEXT(DN7,"#,##0.00"),"-","△")&amp;"】")</f>
        <v>【59.52】</v>
      </c>
      <c r="DO6" s="52">
        <f t="shared" ref="DO6:DX6" si="8">DO7</f>
        <v>49.23</v>
      </c>
      <c r="DP6" s="52">
        <f>DP7</f>
        <v>45.53</v>
      </c>
      <c r="DQ6" s="52">
        <f>DQ7</f>
        <v>48.1</v>
      </c>
      <c r="DR6" s="52">
        <f>DR7</f>
        <v>56.54</v>
      </c>
      <c r="DS6" s="52">
        <f t="shared" si="8"/>
        <v>56.54</v>
      </c>
      <c r="DT6" s="52">
        <f t="shared" si="8"/>
        <v>41.79</v>
      </c>
      <c r="DU6" s="52">
        <f t="shared" si="8"/>
        <v>43.44</v>
      </c>
      <c r="DV6" s="52">
        <f t="shared" si="8"/>
        <v>48.09</v>
      </c>
      <c r="DW6" s="52">
        <f t="shared" si="8"/>
        <v>50.93</v>
      </c>
      <c r="DX6" s="52">
        <f t="shared" si="8"/>
        <v>52.07</v>
      </c>
      <c r="DY6" s="50" t="str">
        <f>IF(DY7="-","【-】","【"&amp;SUBSTITUTE(TEXT(DY7,"#,##0.00"),"-","△")&amp;"】")</f>
        <v>【49.06】</v>
      </c>
      <c r="DZ6" s="52">
        <f t="shared" ref="DZ6:EI6" si="9">DZ7</f>
        <v>1.58</v>
      </c>
      <c r="EA6" s="52">
        <f>EA7</f>
        <v>2.4900000000000002</v>
      </c>
      <c r="EB6" s="52">
        <f>EB7</f>
        <v>0.83</v>
      </c>
      <c r="EC6" s="52">
        <f>EC7</f>
        <v>1.54</v>
      </c>
      <c r="ED6" s="52">
        <f t="shared" si="9"/>
        <v>2.46</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253000</v>
      </c>
      <c r="L7" s="54" t="s">
        <v>97</v>
      </c>
      <c r="M7" s="55">
        <v>2</v>
      </c>
      <c r="N7" s="55">
        <v>115757</v>
      </c>
      <c r="O7" s="56" t="s">
        <v>98</v>
      </c>
      <c r="P7" s="56">
        <v>67.900000000000006</v>
      </c>
      <c r="Q7" s="55">
        <v>35</v>
      </c>
      <c r="R7" s="55">
        <v>184230</v>
      </c>
      <c r="S7" s="54" t="s">
        <v>99</v>
      </c>
      <c r="T7" s="57">
        <v>128.52000000000001</v>
      </c>
      <c r="U7" s="57">
        <v>131.27000000000001</v>
      </c>
      <c r="V7" s="57">
        <v>132.30000000000001</v>
      </c>
      <c r="W7" s="57">
        <v>106.6</v>
      </c>
      <c r="X7" s="57">
        <v>121.46</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1169.67</v>
      </c>
      <c r="AQ7" s="57">
        <v>1176.57</v>
      </c>
      <c r="AR7" s="57">
        <v>1039.06</v>
      </c>
      <c r="AS7" s="57">
        <v>985.65</v>
      </c>
      <c r="AT7" s="57">
        <v>995.18</v>
      </c>
      <c r="AU7" s="57">
        <v>345.05</v>
      </c>
      <c r="AV7" s="57">
        <v>379.14</v>
      </c>
      <c r="AW7" s="57">
        <v>394.58</v>
      </c>
      <c r="AX7" s="57">
        <v>368.36</v>
      </c>
      <c r="AY7" s="57">
        <v>380.84</v>
      </c>
      <c r="AZ7" s="57">
        <v>436.32</v>
      </c>
      <c r="BA7" s="57">
        <v>87.92</v>
      </c>
      <c r="BB7" s="57">
        <v>68.42</v>
      </c>
      <c r="BC7" s="57">
        <v>49.95</v>
      </c>
      <c r="BD7" s="57">
        <v>34.700000000000003</v>
      </c>
      <c r="BE7" s="57">
        <v>23.29</v>
      </c>
      <c r="BF7" s="57">
        <v>255.89</v>
      </c>
      <c r="BG7" s="57">
        <v>242.57</v>
      </c>
      <c r="BH7" s="57">
        <v>235.79</v>
      </c>
      <c r="BI7" s="57">
        <v>227.51</v>
      </c>
      <c r="BJ7" s="57">
        <v>225.72</v>
      </c>
      <c r="BK7" s="57">
        <v>238.21</v>
      </c>
      <c r="BL7" s="57">
        <v>129.68</v>
      </c>
      <c r="BM7" s="57">
        <v>127.7</v>
      </c>
      <c r="BN7" s="57">
        <v>133.5</v>
      </c>
      <c r="BO7" s="57">
        <v>105.85</v>
      </c>
      <c r="BP7" s="57">
        <v>120.98</v>
      </c>
      <c r="BQ7" s="57">
        <v>118.99</v>
      </c>
      <c r="BR7" s="57">
        <v>119.17</v>
      </c>
      <c r="BS7" s="57">
        <v>117.72</v>
      </c>
      <c r="BT7" s="57">
        <v>117.69</v>
      </c>
      <c r="BU7" s="57">
        <v>116.75</v>
      </c>
      <c r="BV7" s="57">
        <v>113.3</v>
      </c>
      <c r="BW7" s="57">
        <v>11.78</v>
      </c>
      <c r="BX7" s="57">
        <v>11.99</v>
      </c>
      <c r="BY7" s="57">
        <v>11.47</v>
      </c>
      <c r="BZ7" s="57">
        <v>14.47</v>
      </c>
      <c r="CA7" s="57">
        <v>12.66</v>
      </c>
      <c r="CB7" s="57">
        <v>16.850000000000001</v>
      </c>
      <c r="CC7" s="57">
        <v>16.8</v>
      </c>
      <c r="CD7" s="57">
        <v>17.03</v>
      </c>
      <c r="CE7" s="57">
        <v>17.07</v>
      </c>
      <c r="CF7" s="57">
        <v>17.22</v>
      </c>
      <c r="CG7" s="57">
        <v>18.87</v>
      </c>
      <c r="CH7" s="57">
        <v>43.5</v>
      </c>
      <c r="CI7" s="57">
        <v>43.37</v>
      </c>
      <c r="CJ7" s="57">
        <v>46.9</v>
      </c>
      <c r="CK7" s="57">
        <v>46.1</v>
      </c>
      <c r="CL7" s="57">
        <v>45.75</v>
      </c>
      <c r="CM7" s="57">
        <v>57.55</v>
      </c>
      <c r="CN7" s="57">
        <v>57.69</v>
      </c>
      <c r="CO7" s="57">
        <v>58.56</v>
      </c>
      <c r="CP7" s="57">
        <v>57.96</v>
      </c>
      <c r="CQ7" s="57">
        <v>56</v>
      </c>
      <c r="CR7" s="57">
        <v>53.39</v>
      </c>
      <c r="CS7" s="57">
        <v>71.97</v>
      </c>
      <c r="CT7" s="57">
        <v>72.760000000000005</v>
      </c>
      <c r="CU7" s="57">
        <v>72.819999999999993</v>
      </c>
      <c r="CV7" s="57">
        <v>72.819999999999993</v>
      </c>
      <c r="CW7" s="57">
        <v>72.819999999999993</v>
      </c>
      <c r="CX7" s="57">
        <v>79.42</v>
      </c>
      <c r="CY7" s="57">
        <v>79.2</v>
      </c>
      <c r="CZ7" s="57">
        <v>80.5</v>
      </c>
      <c r="DA7" s="57">
        <v>80.540000000000006</v>
      </c>
      <c r="DB7" s="57">
        <v>80.08</v>
      </c>
      <c r="DC7" s="57">
        <v>76.89</v>
      </c>
      <c r="DD7" s="57">
        <v>60.25</v>
      </c>
      <c r="DE7" s="57">
        <v>62.11</v>
      </c>
      <c r="DF7" s="57">
        <v>56.37</v>
      </c>
      <c r="DG7" s="57">
        <v>56.98</v>
      </c>
      <c r="DH7" s="57">
        <v>56.01</v>
      </c>
      <c r="DI7" s="57">
        <v>57.93</v>
      </c>
      <c r="DJ7" s="57">
        <v>58.88</v>
      </c>
      <c r="DK7" s="57">
        <v>59.48</v>
      </c>
      <c r="DL7" s="57">
        <v>60.09</v>
      </c>
      <c r="DM7" s="57">
        <v>60.35</v>
      </c>
      <c r="DN7" s="57">
        <v>59.52</v>
      </c>
      <c r="DO7" s="57">
        <v>49.23</v>
      </c>
      <c r="DP7" s="57">
        <v>45.53</v>
      </c>
      <c r="DQ7" s="57">
        <v>48.1</v>
      </c>
      <c r="DR7" s="57">
        <v>56.54</v>
      </c>
      <c r="DS7" s="57">
        <v>56.54</v>
      </c>
      <c r="DT7" s="57">
        <v>41.79</v>
      </c>
      <c r="DU7" s="57">
        <v>43.44</v>
      </c>
      <c r="DV7" s="57">
        <v>48.09</v>
      </c>
      <c r="DW7" s="57">
        <v>50.93</v>
      </c>
      <c r="DX7" s="57">
        <v>52.07</v>
      </c>
      <c r="DY7" s="57">
        <v>49.06</v>
      </c>
      <c r="DZ7" s="57">
        <v>1.58</v>
      </c>
      <c r="EA7" s="57">
        <v>2.4900000000000002</v>
      </c>
      <c r="EB7" s="57">
        <v>0.83</v>
      </c>
      <c r="EC7" s="57">
        <v>1.54</v>
      </c>
      <c r="ED7" s="57">
        <v>2.46</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128.52000000000001</v>
      </c>
      <c r="V11" s="65">
        <f>IF(U6="-",NA(),U6)</f>
        <v>131.27000000000001</v>
      </c>
      <c r="W11" s="65">
        <f>IF(V6="-",NA(),V6)</f>
        <v>132.30000000000001</v>
      </c>
      <c r="X11" s="65">
        <f>IF(W6="-",NA(),W6)</f>
        <v>106.6</v>
      </c>
      <c r="Y11" s="65">
        <f>IF(X6="-",NA(),X6)</f>
        <v>121.46</v>
      </c>
      <c r="AE11" s="64" t="s">
        <v>23</v>
      </c>
      <c r="AF11" s="65">
        <f>IF(AE6="-",NA(),AE6)</f>
        <v>0</v>
      </c>
      <c r="AG11" s="65">
        <f>IF(AF6="-",NA(),AF6)</f>
        <v>0</v>
      </c>
      <c r="AH11" s="65">
        <f>IF(AG6="-",NA(),AG6)</f>
        <v>0</v>
      </c>
      <c r="AI11" s="65">
        <f>IF(AH6="-",NA(),AH6)</f>
        <v>0</v>
      </c>
      <c r="AJ11" s="65">
        <f>IF(AI6="-",NA(),AI6)</f>
        <v>0</v>
      </c>
      <c r="AP11" s="64" t="s">
        <v>23</v>
      </c>
      <c r="AQ11" s="65">
        <f>IF(AP6="-",NA(),AP6)</f>
        <v>1169.67</v>
      </c>
      <c r="AR11" s="65">
        <f>IF(AQ6="-",NA(),AQ6)</f>
        <v>1176.57</v>
      </c>
      <c r="AS11" s="65">
        <f>IF(AR6="-",NA(),AR6)</f>
        <v>1039.06</v>
      </c>
      <c r="AT11" s="65">
        <f>IF(AS6="-",NA(),AS6)</f>
        <v>985.65</v>
      </c>
      <c r="AU11" s="65">
        <f>IF(AT6="-",NA(),AT6)</f>
        <v>995.18</v>
      </c>
      <c r="BA11" s="64" t="s">
        <v>23</v>
      </c>
      <c r="BB11" s="65">
        <f>IF(BA6="-",NA(),BA6)</f>
        <v>87.92</v>
      </c>
      <c r="BC11" s="65">
        <f>IF(BB6="-",NA(),BB6)</f>
        <v>68.42</v>
      </c>
      <c r="BD11" s="65">
        <f>IF(BC6="-",NA(),BC6)</f>
        <v>49.95</v>
      </c>
      <c r="BE11" s="65">
        <f>IF(BD6="-",NA(),BD6)</f>
        <v>34.700000000000003</v>
      </c>
      <c r="BF11" s="65">
        <f>IF(BE6="-",NA(),BE6)</f>
        <v>23.29</v>
      </c>
      <c r="BL11" s="64" t="s">
        <v>23</v>
      </c>
      <c r="BM11" s="65">
        <f>IF(BL6="-",NA(),BL6)</f>
        <v>129.68</v>
      </c>
      <c r="BN11" s="65">
        <f>IF(BM6="-",NA(),BM6)</f>
        <v>127.7</v>
      </c>
      <c r="BO11" s="65">
        <f>IF(BN6="-",NA(),BN6)</f>
        <v>133.5</v>
      </c>
      <c r="BP11" s="65">
        <f>IF(BO6="-",NA(),BO6)</f>
        <v>105.85</v>
      </c>
      <c r="BQ11" s="65">
        <f>IF(BP6="-",NA(),BP6)</f>
        <v>120.98</v>
      </c>
      <c r="BW11" s="64" t="s">
        <v>23</v>
      </c>
      <c r="BX11" s="65">
        <f>IF(BW6="-",NA(),BW6)</f>
        <v>11.78</v>
      </c>
      <c r="BY11" s="65">
        <f>IF(BX6="-",NA(),BX6)</f>
        <v>11.99</v>
      </c>
      <c r="BZ11" s="65">
        <f>IF(BY6="-",NA(),BY6)</f>
        <v>11.47</v>
      </c>
      <c r="CA11" s="65">
        <f>IF(BZ6="-",NA(),BZ6)</f>
        <v>14.47</v>
      </c>
      <c r="CB11" s="65">
        <f>IF(CA6="-",NA(),CA6)</f>
        <v>12.66</v>
      </c>
      <c r="CH11" s="64" t="s">
        <v>23</v>
      </c>
      <c r="CI11" s="65">
        <f>IF(CH6="-",NA(),CH6)</f>
        <v>43.5</v>
      </c>
      <c r="CJ11" s="65">
        <f>IF(CI6="-",NA(),CI6)</f>
        <v>43.37</v>
      </c>
      <c r="CK11" s="65">
        <f>IF(CJ6="-",NA(),CJ6)</f>
        <v>46.9</v>
      </c>
      <c r="CL11" s="65">
        <f>IF(CK6="-",NA(),CK6)</f>
        <v>46.1</v>
      </c>
      <c r="CM11" s="65">
        <f>IF(CL6="-",NA(),CL6)</f>
        <v>45.75</v>
      </c>
      <c r="CS11" s="64" t="s">
        <v>23</v>
      </c>
      <c r="CT11" s="65">
        <f>IF(CS6="-",NA(),CS6)</f>
        <v>71.97</v>
      </c>
      <c r="CU11" s="65">
        <f>IF(CT6="-",NA(),CT6)</f>
        <v>72.760000000000005</v>
      </c>
      <c r="CV11" s="65">
        <f>IF(CU6="-",NA(),CU6)</f>
        <v>72.819999999999993</v>
      </c>
      <c r="CW11" s="65">
        <f>IF(CV6="-",NA(),CV6)</f>
        <v>72.819999999999993</v>
      </c>
      <c r="CX11" s="65">
        <f>IF(CW6="-",NA(),CW6)</f>
        <v>72.819999999999993</v>
      </c>
      <c r="DD11" s="64" t="s">
        <v>23</v>
      </c>
      <c r="DE11" s="65">
        <f>IF(DD6="-",NA(),DD6)</f>
        <v>60.25</v>
      </c>
      <c r="DF11" s="65">
        <f>IF(DE6="-",NA(),DE6)</f>
        <v>62.11</v>
      </c>
      <c r="DG11" s="65">
        <f>IF(DF6="-",NA(),DF6)</f>
        <v>56.37</v>
      </c>
      <c r="DH11" s="65">
        <f>IF(DG6="-",NA(),DG6)</f>
        <v>56.98</v>
      </c>
      <c r="DI11" s="65">
        <f>IF(DH6="-",NA(),DH6)</f>
        <v>56.01</v>
      </c>
      <c r="DO11" s="64" t="s">
        <v>23</v>
      </c>
      <c r="DP11" s="65">
        <f>IF(DO6="-",NA(),DO6)</f>
        <v>49.23</v>
      </c>
      <c r="DQ11" s="65">
        <f>IF(DP6="-",NA(),DP6)</f>
        <v>45.53</v>
      </c>
      <c r="DR11" s="65">
        <f>IF(DQ6="-",NA(),DQ6)</f>
        <v>48.1</v>
      </c>
      <c r="DS11" s="65">
        <f>IF(DR6="-",NA(),DR6)</f>
        <v>56.54</v>
      </c>
      <c r="DT11" s="65">
        <f>IF(DS6="-",NA(),DS6)</f>
        <v>56.54</v>
      </c>
      <c r="DZ11" s="64" t="s">
        <v>23</v>
      </c>
      <c r="EA11" s="65">
        <f>IF(DZ6="-",NA(),DZ6)</f>
        <v>1.58</v>
      </c>
      <c r="EB11" s="65">
        <f>IF(EA6="-",NA(),EA6)</f>
        <v>2.4900000000000002</v>
      </c>
      <c r="EC11" s="65">
        <f>IF(EB6="-",NA(),EB6)</f>
        <v>0.83</v>
      </c>
      <c r="ED11" s="65">
        <f>IF(EC6="-",NA(),EC6)</f>
        <v>1.54</v>
      </c>
      <c r="EE11" s="65">
        <f>IF(ED6="-",NA(),ED6)</f>
        <v>2.46</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2021-12-03T08:59:55Z</dcterms:created>
  <dcterms:modified xsi:type="dcterms:W3CDTF">2022-01-27T08:40:49Z</dcterms:modified>
  <cp:category/>
</cp:coreProperties>
</file>