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2\11_経営分析表の分析等について\01_経営分析表\"/>
    </mc:Choice>
  </mc:AlternateContent>
  <workbookProtection workbookAlgorithmName="SHA-512" workbookHashValue="TX7E/z+GaNq99PnrvtmejCaf0fYdkVp3w3DoM/G0WvsVRPTzroh8rY9l4pPwWgtADzIy0hOJ7ExuMiCvqMS3mw==" workbookSaltValue="66COwQe6+G0JaDghIawK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<sst xmlns="http://schemas.openxmlformats.org/spreadsheetml/2006/main" count="231" uniqueCount="119">
  <si>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</si>
  <si>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</si>
  <si>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</si>
  <si>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</si>
  <si>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</si>
  <si>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</si>
  <si>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</si>
  <si>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</si>
  <si>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</si>
  <si>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</si>
  <si>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</si>
  <si>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</si>
  <si>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</si>
  <si>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</si>
  <si>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</si>
  <si>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</si>
  <si>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</si>
  <si>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</si>
  <si>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</si>
  <si>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</si>
  <si>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</si>
  <si>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</si>
  <si>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</si>
  <si>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</si>
  <si>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</si>
  <si>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</si>
  <si>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</si>
  <si>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</si>
  <si>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</si>
  <si>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</si>
  <si>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</si>
  <si>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</si>
  <si>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</si>
  <si>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</si>
  <si>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</si>
  <si>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</si>
  <si>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</si>
  <si>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</si>
  <si>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</si>
  <si>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</si>
  <si>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</si>
  <si>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</si>
  <si>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</si>
  <si>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</si>
  <si>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</si>
  <si>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</si>
  <si>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</si>
  <si>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</si>
  <si>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</si>
  <si>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</si>
  <si>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</si>
  <si>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</si>
  <si>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</si>
  <si>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</si>
  <si>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</si>
  <si>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</si>
  <si>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</si>
  <si>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</si>
  <si>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</si>
  <si>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</si>
  <si>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</si>
  <si>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</si>
  <si>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</si>
  <si>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</si>
  <si>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</si>
  <si>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</si>
  <si>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</si>
  <si>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</si>
  <si>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</si>
  <si>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</si>
  <si>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</si>
  <si>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</si>
  <si>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</si>
  <si>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</si>
  <si>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</si>
  <si>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</si>
  <si>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</si>
  <si>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</si>
  <si>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</si>
  <si>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</si>
  <si>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</si>
  <si>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</si>
  <si>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</si>
  <si>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</si>
  <si>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</si>
  <si>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</si>
  <si>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</si>
  <si>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</si>
  <si>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</si>
  <si>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</si>
  <si>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</si>
  <si>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</si>
  <si>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</si>
  <si>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</si>
  <si>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</si>
  <si>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</si>
  <si>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</si>
  <si>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</si>
  <si>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</si>
  <si>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</si>
  <si>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</si>
  <si>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</si>
  <si>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</si>
  <si>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</si>
  <si>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</si>
  <si>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</si>
  <si>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</si>
  <si>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</si>
  <si>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</si>
  <si>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</si>
  <si>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</si>
  <si>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</si>
  <si>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</si>
  <si>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</si>
  <si>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</si>
  <si>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</si>
  <si>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本事業は、市街化区域外における事業であるため、対象地域の人口密度が低く、維持管理や設備投資などの費用を使用料収入で回収することが困難な状況となっています。
　そのため、「経常収支比率」や「経費回収率」は100％を下回る値で推移しております。
　ただし、過去に高金利で借り入れた企業債の償還が順次進むため、支払利息の減少により費用が減少し、今後の経営状況の改善が一定程度見込まれます。
　この他、「施設利用率」は類似団体平均よりも低率で推移しており、より適正な施設規模について検討する必要があります。
</t>
    <phoneticPr fontId="4"/>
  </si>
  <si>
    <t xml:space="preserve">　本事業の性質上、赤字経営となりやすい傾向にありますが、公共下水道を中心とした下水道事業全体で経営を行っているため、経営に問題は生じていません。
　しかしながら、今後、施設の更新時期の到来による更新費用の増大が予測されるため、より適切な施設規模や更新時期について検討し、将来的なコストの抑制を図るなど、経営状況の改善に努める必要があります。
</t>
    <phoneticPr fontId="4"/>
  </si>
  <si>
    <t>　法定耐用年数を過ぎた管渠がないことから、「管渠老朽化率」及び「管渠改善率」については0で推移しています。
　ただし、類似団体平均と比較して「有形固定資産減価償却率」が高くなっており、管渠以外の施設を中心に老朽化が進んでいる状況にあります。</t>
    <rPh sb="63" eb="65">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</si>
</sst>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03-44E9-8BED-E33046AA94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0.06</c:v>
                </c:pt>
                <c:pt idx="3">
                  <c:v>0.04</c:v>
                </c:pt>
                <c:pt idx="4">
                  <c:v>0.06</c:v>
                </c:pt>
              </c:numCache>
            </c:numRef>
          </c:val>
          <c:smooth val="0"/>
          <c:extLst>
            <c:ext xmlns:c16="http://schemas.microsoft.com/office/drawing/2014/chart" uri="{C3380CC4-5D6E-409C-BE32-E72D297353CC}">
              <c16:uniqueId val="{00000001-1203-44E9-8BED-E33046AA94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82.83</c:v>
                </c:pt>
                <c:pt idx="1">
                  <c:v>80.430000000000007</c:v>
                </c:pt>
                <c:pt idx="2">
                  <c:v>72.34</c:v>
                </c:pt>
                <c:pt idx="3">
                  <c:v>60.89</c:v>
                </c:pt>
                <c:pt idx="4">
                  <c:v>62.08</c:v>
                </c:pt>
              </c:numCache>
            </c:numRef>
          </c:val>
          <c:extLst>
            <c:ext xmlns:c16="http://schemas.microsoft.com/office/drawing/2014/chart" uri="{C3380CC4-5D6E-409C-BE32-E72D297353CC}">
              <c16:uniqueId val="{00000000-5FE2-447F-A7F7-9D07B5095D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102.95</c:v>
                </c:pt>
                <c:pt idx="3">
                  <c:v>103.34</c:v>
                </c:pt>
                <c:pt idx="4">
                  <c:v>102.7</c:v>
                </c:pt>
              </c:numCache>
            </c:numRef>
          </c:val>
          <c:smooth val="0"/>
          <c:extLst>
            <c:ext xmlns:c16="http://schemas.microsoft.com/office/drawing/2014/chart" uri="{C3380CC4-5D6E-409C-BE32-E72D297353CC}">
              <c16:uniqueId val="{00000001-5FE2-447F-A7F7-9D07B5095D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45.66</c:v>
                </c:pt>
                <c:pt idx="1">
                  <c:v>47.82</c:v>
                </c:pt>
                <c:pt idx="2">
                  <c:v>48.75</c:v>
                </c:pt>
                <c:pt idx="3">
                  <c:v>45.59</c:v>
                </c:pt>
                <c:pt idx="4">
                  <c:v>47.39</c:v>
                </c:pt>
              </c:numCache>
            </c:numRef>
          </c:val>
          <c:extLst>
            <c:ext xmlns:c16="http://schemas.microsoft.com/office/drawing/2014/chart" uri="{C3380CC4-5D6E-409C-BE32-E72D297353CC}">
              <c16:uniqueId val="{00000000-6A8F-4F41-8202-0B03493C20F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26.56</c:v>
                </c:pt>
                <c:pt idx="3">
                  <c:v>27.82</c:v>
                </c:pt>
                <c:pt idx="4">
                  <c:v>29.24</c:v>
                </c:pt>
              </c:numCache>
            </c:numRef>
          </c:val>
          <c:smooth val="0"/>
          <c:extLst>
            <c:ext xmlns:c16="http://schemas.microsoft.com/office/drawing/2014/chart" uri="{C3380CC4-5D6E-409C-BE32-E72D297353CC}">
              <c16:uniqueId val="{00000001-6A8F-4F41-8202-0B03493C20F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0E-4A50-9C7F-AF5EC424C3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0E-4A50-9C7F-AF5EC424C3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29.26</c:v>
                </c:pt>
                <c:pt idx="1">
                  <c:v>34.14</c:v>
                </c:pt>
                <c:pt idx="2">
                  <c:v>55.78</c:v>
                </c:pt>
                <c:pt idx="3">
                  <c:v>97.38</c:v>
                </c:pt>
                <c:pt idx="4">
                  <c:v>99.72</c:v>
                </c:pt>
              </c:numCache>
            </c:numRef>
          </c:val>
          <c:extLst>
            <c:ext xmlns:c16="http://schemas.microsoft.com/office/drawing/2014/chart" uri="{C3380CC4-5D6E-409C-BE32-E72D297353CC}">
              <c16:uniqueId val="{00000000-0943-459E-87C7-365EFB826E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27.02</c:v>
                </c:pt>
                <c:pt idx="3">
                  <c:v>29.74</c:v>
                </c:pt>
                <c:pt idx="4">
                  <c:v>48.2</c:v>
                </c:pt>
              </c:numCache>
            </c:numRef>
          </c:val>
          <c:smooth val="0"/>
          <c:extLst>
            <c:ext xmlns:c16="http://schemas.microsoft.com/office/drawing/2014/chart" uri="{C3380CC4-5D6E-409C-BE32-E72D297353CC}">
              <c16:uniqueId val="{00000001-0943-459E-87C7-365EFB826E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46.69</c:v>
                </c:pt>
                <c:pt idx="1">
                  <c:v>285.13</c:v>
                </c:pt>
                <c:pt idx="2">
                  <c:v>33.71</c:v>
                </c:pt>
                <c:pt idx="3">
                  <c:v>2006.71</c:v>
                </c:pt>
                <c:pt idx="4">
                  <c:v>-20.09</c:v>
                </c:pt>
              </c:numCache>
            </c:numRef>
          </c:val>
          <c:extLst>
            <c:ext xmlns:c16="http://schemas.microsoft.com/office/drawing/2014/chart" uri="{C3380CC4-5D6E-409C-BE32-E72D297353CC}">
              <c16:uniqueId val="{00000000-5FF1-4693-85A2-7A04A0CADF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60.67</c:v>
                </c:pt>
                <c:pt idx="3">
                  <c:v>53.44</c:v>
                </c:pt>
                <c:pt idx="4">
                  <c:v>46.85</c:v>
                </c:pt>
              </c:numCache>
            </c:numRef>
          </c:val>
          <c:smooth val="0"/>
          <c:extLst>
            <c:ext xmlns:c16="http://schemas.microsoft.com/office/drawing/2014/chart" uri="{C3380CC4-5D6E-409C-BE32-E72D297353CC}">
              <c16:uniqueId val="{00000001-5FF1-4693-85A2-7A04A0CADF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790.94</c:v>
                </c:pt>
                <c:pt idx="1">
                  <c:v>756.99</c:v>
                </c:pt>
                <c:pt idx="2">
                  <c:v>891.06</c:v>
                </c:pt>
                <c:pt idx="3">
                  <c:v>926.67</c:v>
                </c:pt>
                <c:pt idx="4">
                  <c:v>1219.1099999999999</c:v>
                </c:pt>
              </c:numCache>
            </c:numRef>
          </c:val>
          <c:extLst>
            <c:ext xmlns:c16="http://schemas.microsoft.com/office/drawing/2014/chart" uri="{C3380CC4-5D6E-409C-BE32-E72D297353CC}">
              <c16:uniqueId val="{00000000-ABCC-491B-B60B-1993A0A8D0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1252.71</c:v>
                </c:pt>
                <c:pt idx="3">
                  <c:v>1267.3900000000001</c:v>
                </c:pt>
                <c:pt idx="4">
                  <c:v>1268.6300000000001</c:v>
                </c:pt>
              </c:numCache>
            </c:numRef>
          </c:val>
          <c:smooth val="0"/>
          <c:extLst>
            <c:ext xmlns:c16="http://schemas.microsoft.com/office/drawing/2014/chart" uri="{C3380CC4-5D6E-409C-BE32-E72D297353CC}">
              <c16:uniqueId val="{00000001-ABCC-491B-B60B-1993A0A8D0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76.95</c:v>
                </c:pt>
                <c:pt idx="1">
                  <c:v>74.11</c:v>
                </c:pt>
                <c:pt idx="2">
                  <c:v>65.25</c:v>
                </c:pt>
                <c:pt idx="3">
                  <c:v>49.81</c:v>
                </c:pt>
                <c:pt idx="4">
                  <c:v>48.91</c:v>
                </c:pt>
              </c:numCache>
            </c:numRef>
          </c:val>
          <c:extLst>
            <c:ext xmlns:c16="http://schemas.microsoft.com/office/drawing/2014/chart" uri="{C3380CC4-5D6E-409C-BE32-E72D297353CC}">
              <c16:uniqueId val="{00000000-95C8-469C-BAE5-D8C04165E0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87.03</c:v>
                </c:pt>
                <c:pt idx="3">
                  <c:v>84.3</c:v>
                </c:pt>
                <c:pt idx="4">
                  <c:v>82.88</c:v>
                </c:pt>
              </c:numCache>
            </c:numRef>
          </c:val>
          <c:smooth val="0"/>
          <c:extLst>
            <c:ext xmlns:c16="http://schemas.microsoft.com/office/drawing/2014/chart" uri="{C3380CC4-5D6E-409C-BE32-E72D297353CC}">
              <c16:uniqueId val="{00000001-95C8-469C-BAE5-D8C04165E0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380.91</c:v>
                </c:pt>
                <c:pt idx="1">
                  <c:v>400.23</c:v>
                </c:pt>
                <c:pt idx="2">
                  <c:v>485.56</c:v>
                </c:pt>
                <c:pt idx="3">
                  <c:v>634.55999999999995</c:v>
                </c:pt>
                <c:pt idx="4">
                  <c:v>589.80999999999995</c:v>
                </c:pt>
              </c:numCache>
            </c:numRef>
          </c:val>
          <c:extLst>
            <c:ext xmlns:c16="http://schemas.microsoft.com/office/drawing/2014/chart" uri="{C3380CC4-5D6E-409C-BE32-E72D297353CC}">
              <c16:uniqueId val="{00000000-2363-46EF-AA89-BD7BC6778A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177.02</c:v>
                </c:pt>
                <c:pt idx="3">
                  <c:v>185.47</c:v>
                </c:pt>
                <c:pt idx="4">
                  <c:v>187.76</c:v>
                </c:pt>
              </c:numCache>
            </c:numRef>
          </c:val>
          <c:smooth val="0"/>
          <c:extLst>
            <c:ext xmlns:c16="http://schemas.microsoft.com/office/drawing/2014/chart" uri="{C3380CC4-5D6E-409C-BE32-E72D297353CC}">
              <c16:uniqueId val="{00000001-2363-46EF-AA89-BD7BC6778A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34.94</c:v>
                </c:pt>
                <c:pt idx="1">
                  <c:v>33.729999999999997</c:v>
                </c:pt>
                <c:pt idx="2">
                  <c:v>33.729999999999997</c:v>
                </c:pt>
                <c:pt idx="3">
                  <c:v>32.69</c:v>
                </c:pt>
                <c:pt idx="4">
                  <c:v>25.64</c:v>
                </c:pt>
              </c:numCache>
            </c:numRef>
          </c:val>
          <c:extLst>
            <c:ext xmlns:c16="http://schemas.microsoft.com/office/drawing/2014/chart" uri="{C3380CC4-5D6E-409C-BE32-E72D297353CC}">
              <c16:uniqueId val="{00000000-EA79-4A9B-B74C-EF2869C457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46.17</c:v>
                </c:pt>
                <c:pt idx="3">
                  <c:v>45.68</c:v>
                </c:pt>
                <c:pt idx="4">
                  <c:v>45.87</c:v>
                </c:pt>
              </c:numCache>
            </c:numRef>
          </c:val>
          <c:smooth val="0"/>
          <c:extLst>
            <c:ext xmlns:c16="http://schemas.microsoft.com/office/drawing/2014/chart" uri="{C3380CC4-5D6E-409C-BE32-E72D297353CC}">
              <c16:uniqueId val="{00000001-EA79-4A9B-B74C-EF2869C457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94.33</c:v>
                </c:pt>
                <c:pt idx="1">
                  <c:v>94.84</c:v>
                </c:pt>
                <c:pt idx="2">
                  <c:v>97.72</c:v>
                </c:pt>
                <c:pt idx="3">
                  <c:v>97.76</c:v>
                </c:pt>
                <c:pt idx="4">
                  <c:v>97.82</c:v>
                </c:pt>
              </c:numCache>
            </c:numRef>
          </c:val>
          <c:extLst>
            <c:ext xmlns:c16="http://schemas.microsoft.com/office/drawing/2014/chart" uri="{C3380CC4-5D6E-409C-BE32-E72D297353CC}">
              <c16:uniqueId val="{00000000-2EB7-46BA-ABE9-7CD6CFE6E8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87.84</c:v>
                </c:pt>
                <c:pt idx="3">
                  <c:v>87.96</c:v>
                </c:pt>
                <c:pt idx="4">
                  <c:v>87.65</c:v>
                </c:pt>
              </c:numCache>
            </c:numRef>
          </c:val>
          <c:smooth val="0"/>
          <c:extLst>
            <c:ext xmlns:c16="http://schemas.microsoft.com/office/drawing/2014/chart" uri="{C3380CC4-5D6E-409C-BE32-E72D297353CC}">
              <c16:uniqueId val="{00000001-2EB7-46BA-ABE9-7CD6CFE6E8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2"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仙台市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1065932</v>
      </c>
      <c r="AM8" s="69"/>
      <c r="AN8" s="69"/>
      <c r="AO8" s="69"/>
      <c r="AP8" s="69"/>
      <c r="AQ8" s="69"/>
      <c r="AR8" s="69"/>
      <c r="AS8" s="69"/>
      <c r="AT8" s="68">
        <f>データ!T6</f>
        <v>786.35</v>
      </c>
      <c r="AU8" s="68"/>
      <c r="AV8" s="68"/>
      <c r="AW8" s="68"/>
      <c r="AX8" s="68"/>
      <c r="AY8" s="68"/>
      <c r="AZ8" s="68"/>
      <c r="BA8" s="68"/>
      <c r="BB8" s="68">
        <f>データ!U6</f>
        <v>1355.54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50.88</v>
      </c>
      <c r="J10" s="68"/>
      <c r="K10" s="68"/>
      <c r="L10" s="68"/>
      <c r="M10" s="68"/>
      <c r="N10" s="68"/>
      <c r="O10" s="68"/>
      <c r="P10" s="68">
        <f>データ!P6</f>
        <v>0.2</v>
      </c>
      <c r="Q10" s="68"/>
      <c r="R10" s="68"/>
      <c r="S10" s="68"/>
      <c r="T10" s="68"/>
      <c r="U10" s="68"/>
      <c r="V10" s="68"/>
      <c r="W10" s="68">
        <f>データ!Q6</f>
        <v>84.61</v>
      </c>
      <c r="X10" s="68"/>
      <c r="Y10" s="68"/>
      <c r="Z10" s="68"/>
      <c r="AA10" s="68"/>
      <c r="AB10" s="68"/>
      <c r="AC10" s="68"/>
      <c r="AD10" s="69">
        <f>データ!R6</f>
        <v>1917</v>
      </c>
      <c r="AE10" s="69"/>
      <c r="AF10" s="69"/>
      <c r="AG10" s="69"/>
      <c r="AH10" s="69"/>
      <c r="AI10" s="69"/>
      <c r="AJ10" s="69"/>
      <c r="AK10" s="2"/>
      <c r="AL10" s="69">
        <f>データ!V6</f>
        <v>2110</v>
      </c>
      <c r="AM10" s="69"/>
      <c r="AN10" s="69"/>
      <c r="AO10" s="69"/>
      <c r="AP10" s="69"/>
      <c r="AQ10" s="69"/>
      <c r="AR10" s="69"/>
      <c r="AS10" s="69"/>
      <c r="AT10" s="68">
        <f>データ!W6</f>
        <v>1.05</v>
      </c>
      <c r="AU10" s="68"/>
      <c r="AV10" s="68"/>
      <c r="AW10" s="68"/>
      <c r="AX10" s="68"/>
      <c r="AY10" s="68"/>
      <c r="AZ10" s="68"/>
      <c r="BA10" s="68"/>
      <c r="BB10" s="68">
        <f>データ!X6</f>
        <v>2009.52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Et5V/Efi6RPL1Jxa/v7N0S3r4Oi62HOIq1tUVauSE50bEI5ORrlxgRhxYSOcAKhvzN08bGPPjPp+pZ7nvrZkRA==" saltValue="AUEJPcizlspWou71Kcq1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41009</v>
      </c>
      <c r="D6" s="33">
        <f t="shared" si="3"/>
        <v>46</v>
      </c>
      <c r="E6" s="33">
        <f t="shared" si="3"/>
        <v>17</v>
      </c>
      <c r="F6" s="33">
        <f t="shared" si="3"/>
        <v>4</v>
      </c>
      <c r="G6" s="33">
        <f t="shared" si="3"/>
        <v>0</v>
      </c>
      <c r="H6" s="33" t="str">
        <f t="shared" si="3"/>
        <v>宮城県　仙台市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50.88</v>
      </c>
      <c r="P6" s="34">
        <f t="shared" si="3"/>
        <v>0.2</v>
      </c>
      <c r="Q6" s="34">
        <f t="shared" si="3"/>
        <v>84.61</v>
      </c>
      <c r="R6" s="34">
        <f t="shared" si="3"/>
        <v>1917</v>
      </c>
      <c r="S6" s="34">
        <f t="shared" si="3"/>
        <v>1065932</v>
      </c>
      <c r="T6" s="34">
        <f t="shared" si="3"/>
        <v>786.35</v>
      </c>
      <c r="U6" s="34">
        <f t="shared" si="3"/>
        <v>1355.54</v>
      </c>
      <c r="V6" s="34">
        <f t="shared" si="3"/>
        <v>2110</v>
      </c>
      <c r="W6" s="34">
        <f t="shared" si="3"/>
        <v>1.05</v>
      </c>
      <c r="X6" s="34">
        <f t="shared" si="3"/>
        <v>2009.52</v>
      </c>
      <c r="Y6" s="35">
        <f>IF(Y7="",NA(),Y7)</f>
        <v>82.83</v>
      </c>
      <c r="Z6" s="35">
        <f t="shared" ref="Z6:AH6" si="4">IF(Z7="",NA(),Z7)</f>
        <v>80.430000000000007</v>
      </c>
      <c r="AA6" s="35">
        <f t="shared" si="4"/>
        <v>72.34</v>
      </c>
      <c r="AB6" s="35">
        <f t="shared" si="4"/>
        <v>60.89</v>
      </c>
      <c r="AC6" s="35">
        <f t="shared" si="4"/>
        <v>62.08</v>
      </c>
      <c r="AD6" s="35">
        <f t="shared" si="4"/>
        <v>100.85</v>
      </c>
      <c r="AE6" s="35">
        <f t="shared" si="4"/>
        <v>102.13</v>
      </c>
      <c r="AF6" s="35">
        <f t="shared" si="4"/>
        <v>102.95</v>
      </c>
      <c r="AG6" s="35">
        <f t="shared" si="4"/>
        <v>103.34</v>
      </c>
      <c r="AH6" s="35">
        <f t="shared" si="4"/>
        <v>102.7</v>
      </c>
      <c r="AI6" s="34" t="str">
        <f>IF(AI7="","",IF(AI7="-","【-】","【"&amp;SUBSTITUTE(TEXT(AI7,"#,##0.00"),"-","△")&amp;"】"))</f>
        <v>【104.83】</v>
      </c>
      <c r="AJ6" s="35">
        <f>IF(AJ7="",NA(),AJ7)</f>
        <v>29.26</v>
      </c>
      <c r="AK6" s="35">
        <f t="shared" ref="AK6:AS6" si="5">IF(AK7="",NA(),AK7)</f>
        <v>34.14</v>
      </c>
      <c r="AL6" s="35">
        <f t="shared" si="5"/>
        <v>55.78</v>
      </c>
      <c r="AM6" s="35">
        <f t="shared" si="5"/>
        <v>97.38</v>
      </c>
      <c r="AN6" s="35">
        <f t="shared" si="5"/>
        <v>99.72</v>
      </c>
      <c r="AO6" s="35">
        <f t="shared" si="5"/>
        <v>110.77</v>
      </c>
      <c r="AP6" s="35">
        <f t="shared" si="5"/>
        <v>109.51</v>
      </c>
      <c r="AQ6" s="35">
        <f t="shared" si="5"/>
        <v>27.02</v>
      </c>
      <c r="AR6" s="35">
        <f t="shared" si="5"/>
        <v>29.74</v>
      </c>
      <c r="AS6" s="35">
        <f t="shared" si="5"/>
        <v>48.2</v>
      </c>
      <c r="AT6" s="34" t="str">
        <f>IF(AT7="","",IF(AT7="-","【-】","【"&amp;SUBSTITUTE(TEXT(AT7,"#,##0.00"),"-","△")&amp;"】"))</f>
        <v>【61.55】</v>
      </c>
      <c r="AU6" s="35">
        <f>IF(AU7="",NA(),AU7)</f>
        <v>46.69</v>
      </c>
      <c r="AV6" s="35">
        <f t="shared" ref="AV6:BD6" si="6">IF(AV7="",NA(),AV7)</f>
        <v>285.13</v>
      </c>
      <c r="AW6" s="35">
        <f t="shared" si="6"/>
        <v>33.71</v>
      </c>
      <c r="AX6" s="35">
        <f t="shared" si="6"/>
        <v>2006.71</v>
      </c>
      <c r="AY6" s="35">
        <f t="shared" si="6"/>
        <v>-20.09</v>
      </c>
      <c r="AZ6" s="35">
        <f t="shared" si="6"/>
        <v>46.78</v>
      </c>
      <c r="BA6" s="35">
        <f t="shared" si="6"/>
        <v>47.44</v>
      </c>
      <c r="BB6" s="35">
        <f t="shared" si="6"/>
        <v>60.67</v>
      </c>
      <c r="BC6" s="35">
        <f t="shared" si="6"/>
        <v>53.44</v>
      </c>
      <c r="BD6" s="35">
        <f t="shared" si="6"/>
        <v>46.85</v>
      </c>
      <c r="BE6" s="34" t="str">
        <f>IF(BE7="","",IF(BE7="-","【-】","【"&amp;SUBSTITUTE(TEXT(BE7,"#,##0.00"),"-","△")&amp;"】"))</f>
        <v>【45.34】</v>
      </c>
      <c r="BF6" s="35">
        <f>IF(BF7="",NA(),BF7)</f>
        <v>790.94</v>
      </c>
      <c r="BG6" s="35">
        <f t="shared" ref="BG6:BO6" si="7">IF(BG7="",NA(),BG7)</f>
        <v>756.99</v>
      </c>
      <c r="BH6" s="35">
        <f t="shared" si="7"/>
        <v>891.06</v>
      </c>
      <c r="BI6" s="35">
        <f t="shared" si="7"/>
        <v>926.67</v>
      </c>
      <c r="BJ6" s="35">
        <f t="shared" si="7"/>
        <v>1219.1099999999999</v>
      </c>
      <c r="BK6" s="35">
        <f t="shared" si="7"/>
        <v>1298.9100000000001</v>
      </c>
      <c r="BL6" s="35">
        <f t="shared" si="7"/>
        <v>1243.71</v>
      </c>
      <c r="BM6" s="35">
        <f t="shared" si="7"/>
        <v>1252.71</v>
      </c>
      <c r="BN6" s="35">
        <f t="shared" si="7"/>
        <v>1267.3900000000001</v>
      </c>
      <c r="BO6" s="35">
        <f t="shared" si="7"/>
        <v>1268.6300000000001</v>
      </c>
      <c r="BP6" s="34" t="str">
        <f>IF(BP7="","",IF(BP7="-","【-】","【"&amp;SUBSTITUTE(TEXT(BP7,"#,##0.00"),"-","△")&amp;"】"))</f>
        <v>【1,260.21】</v>
      </c>
      <c r="BQ6" s="35">
        <f>IF(BQ7="",NA(),BQ7)</f>
        <v>76.95</v>
      </c>
      <c r="BR6" s="35">
        <f t="shared" ref="BR6:BZ6" si="8">IF(BR7="",NA(),BR7)</f>
        <v>74.11</v>
      </c>
      <c r="BS6" s="35">
        <f t="shared" si="8"/>
        <v>65.25</v>
      </c>
      <c r="BT6" s="35">
        <f t="shared" si="8"/>
        <v>49.81</v>
      </c>
      <c r="BU6" s="35">
        <f t="shared" si="8"/>
        <v>48.91</v>
      </c>
      <c r="BV6" s="35">
        <f t="shared" si="8"/>
        <v>69.87</v>
      </c>
      <c r="BW6" s="35">
        <f t="shared" si="8"/>
        <v>74.3</v>
      </c>
      <c r="BX6" s="35">
        <f t="shared" si="8"/>
        <v>87.03</v>
      </c>
      <c r="BY6" s="35">
        <f t="shared" si="8"/>
        <v>84.3</v>
      </c>
      <c r="BZ6" s="35">
        <f t="shared" si="8"/>
        <v>82.88</v>
      </c>
      <c r="CA6" s="34" t="str">
        <f>IF(CA7="","",IF(CA7="-","【-】","【"&amp;SUBSTITUTE(TEXT(CA7,"#,##0.00"),"-","△")&amp;"】"))</f>
        <v>【75.29】</v>
      </c>
      <c r="CB6" s="35">
        <f>IF(CB7="",NA(),CB7)</f>
        <v>380.91</v>
      </c>
      <c r="CC6" s="35">
        <f t="shared" ref="CC6:CK6" si="9">IF(CC7="",NA(),CC7)</f>
        <v>400.23</v>
      </c>
      <c r="CD6" s="35">
        <f t="shared" si="9"/>
        <v>485.56</v>
      </c>
      <c r="CE6" s="35">
        <f t="shared" si="9"/>
        <v>634.55999999999995</v>
      </c>
      <c r="CF6" s="35">
        <f t="shared" si="9"/>
        <v>589.80999999999995</v>
      </c>
      <c r="CG6" s="35">
        <f t="shared" si="9"/>
        <v>234.96</v>
      </c>
      <c r="CH6" s="35">
        <f t="shared" si="9"/>
        <v>221.81</v>
      </c>
      <c r="CI6" s="35">
        <f t="shared" si="9"/>
        <v>177.02</v>
      </c>
      <c r="CJ6" s="35">
        <f t="shared" si="9"/>
        <v>185.47</v>
      </c>
      <c r="CK6" s="35">
        <f t="shared" si="9"/>
        <v>187.76</v>
      </c>
      <c r="CL6" s="34" t="str">
        <f>IF(CL7="","",IF(CL7="-","【-】","【"&amp;SUBSTITUTE(TEXT(CL7,"#,##0.00"),"-","△")&amp;"】"))</f>
        <v>【215.41】</v>
      </c>
      <c r="CM6" s="35">
        <f>IF(CM7="",NA(),CM7)</f>
        <v>34.94</v>
      </c>
      <c r="CN6" s="35">
        <f t="shared" ref="CN6:CV6" si="10">IF(CN7="",NA(),CN7)</f>
        <v>33.729999999999997</v>
      </c>
      <c r="CO6" s="35">
        <f t="shared" si="10"/>
        <v>33.729999999999997</v>
      </c>
      <c r="CP6" s="35">
        <f t="shared" si="10"/>
        <v>32.69</v>
      </c>
      <c r="CQ6" s="35">
        <f t="shared" si="10"/>
        <v>25.64</v>
      </c>
      <c r="CR6" s="35">
        <f t="shared" si="10"/>
        <v>42.9</v>
      </c>
      <c r="CS6" s="35">
        <f t="shared" si="10"/>
        <v>43.36</v>
      </c>
      <c r="CT6" s="35">
        <f t="shared" si="10"/>
        <v>46.17</v>
      </c>
      <c r="CU6" s="35">
        <f t="shared" si="10"/>
        <v>45.68</v>
      </c>
      <c r="CV6" s="35">
        <f t="shared" si="10"/>
        <v>45.87</v>
      </c>
      <c r="CW6" s="34" t="str">
        <f>IF(CW7="","",IF(CW7="-","【-】","【"&amp;SUBSTITUTE(TEXT(CW7,"#,##0.00"),"-","△")&amp;"】"))</f>
        <v>【42.90】</v>
      </c>
      <c r="CX6" s="35">
        <f>IF(CX7="",NA(),CX7)</f>
        <v>94.33</v>
      </c>
      <c r="CY6" s="35">
        <f t="shared" ref="CY6:DG6" si="11">IF(CY7="",NA(),CY7)</f>
        <v>94.84</v>
      </c>
      <c r="CZ6" s="35">
        <f t="shared" si="11"/>
        <v>97.72</v>
      </c>
      <c r="DA6" s="35">
        <f t="shared" si="11"/>
        <v>97.76</v>
      </c>
      <c r="DB6" s="35">
        <f t="shared" si="11"/>
        <v>97.82</v>
      </c>
      <c r="DC6" s="35">
        <f t="shared" si="11"/>
        <v>83.5</v>
      </c>
      <c r="DD6" s="35">
        <f t="shared" si="11"/>
        <v>83.06</v>
      </c>
      <c r="DE6" s="35">
        <f t="shared" si="11"/>
        <v>87.84</v>
      </c>
      <c r="DF6" s="35">
        <f t="shared" si="11"/>
        <v>87.96</v>
      </c>
      <c r="DG6" s="35">
        <f t="shared" si="11"/>
        <v>87.65</v>
      </c>
      <c r="DH6" s="34" t="str">
        <f>IF(DH7="","",IF(DH7="-","【-】","【"&amp;SUBSTITUTE(TEXT(DH7,"#,##0.00"),"-","△")&amp;"】"))</f>
        <v>【84.75】</v>
      </c>
      <c r="DI6" s="35">
        <f>IF(DI7="",NA(),DI7)</f>
        <v>45.66</v>
      </c>
      <c r="DJ6" s="35">
        <f t="shared" ref="DJ6:DR6" si="12">IF(DJ7="",NA(),DJ7)</f>
        <v>47.82</v>
      </c>
      <c r="DK6" s="35">
        <f t="shared" si="12"/>
        <v>48.75</v>
      </c>
      <c r="DL6" s="35">
        <f t="shared" si="12"/>
        <v>45.59</v>
      </c>
      <c r="DM6" s="35">
        <f t="shared" si="12"/>
        <v>47.39</v>
      </c>
      <c r="DN6" s="35">
        <f t="shared" si="12"/>
        <v>22.77</v>
      </c>
      <c r="DO6" s="35">
        <f t="shared" si="12"/>
        <v>23.93</v>
      </c>
      <c r="DP6" s="35">
        <f t="shared" si="12"/>
        <v>26.56</v>
      </c>
      <c r="DQ6" s="35">
        <f t="shared" si="12"/>
        <v>27.82</v>
      </c>
      <c r="DR6" s="35">
        <f t="shared" si="12"/>
        <v>29.24</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0.06</v>
      </c>
      <c r="EM6" s="35">
        <f t="shared" si="14"/>
        <v>0.04</v>
      </c>
      <c r="EN6" s="35">
        <f t="shared" si="14"/>
        <v>0.06</v>
      </c>
      <c r="EO6" s="34" t="str">
        <f>IF(EO7="","",IF(EO7="-","【-】","【"&amp;SUBSTITUTE(TEXT(EO7,"#,##0.00"),"-","△")&amp;"】"))</f>
        <v>【0.30】</v>
      </c>
    </row>
    <row r="7" spans="1:148" s="36" customFormat="1" x14ac:dyDescent="0.15">
      <c r="A7" s="28"/>
      <c r="B7" s="37">
        <v>2020</v>
      </c>
      <c r="C7" s="37">
        <v>41009</v>
      </c>
      <c r="D7" s="37">
        <v>46</v>
      </c>
      <c r="E7" s="37">
        <v>17</v>
      </c>
      <c r="F7" s="37">
        <v>4</v>
      </c>
      <c r="G7" s="37">
        <v>0</v>
      </c>
      <c r="H7" s="37" t="s">
        <v>96</v>
      </c>
      <c r="I7" s="37" t="s">
        <v>97</v>
      </c>
      <c r="J7" s="37" t="s">
        <v>98</v>
      </c>
      <c r="K7" s="37" t="s">
        <v>99</v>
      </c>
      <c r="L7" s="37" t="s">
        <v>100</v>
      </c>
      <c r="M7" s="37" t="s">
        <v>101</v>
      </c>
      <c r="N7" s="38" t="s">
        <v>102</v>
      </c>
      <c r="O7" s="38">
        <v>50.88</v>
      </c>
      <c r="P7" s="38">
        <v>0.2</v>
      </c>
      <c r="Q7" s="38">
        <v>84.61</v>
      </c>
      <c r="R7" s="38">
        <v>1917</v>
      </c>
      <c r="S7" s="38">
        <v>1065932</v>
      </c>
      <c r="T7" s="38">
        <v>786.35</v>
      </c>
      <c r="U7" s="38">
        <v>1355.54</v>
      </c>
      <c r="V7" s="38">
        <v>2110</v>
      </c>
      <c r="W7" s="38">
        <v>1.05</v>
      </c>
      <c r="X7" s="38">
        <v>2009.52</v>
      </c>
      <c r="Y7" s="38">
        <v>82.83</v>
      </c>
      <c r="Z7" s="38">
        <v>80.430000000000007</v>
      </c>
      <c r="AA7" s="38">
        <v>72.34</v>
      </c>
      <c r="AB7" s="38">
        <v>60.89</v>
      </c>
      <c r="AC7" s="38">
        <v>62.08</v>
      </c>
      <c r="AD7" s="38">
        <v>100.85</v>
      </c>
      <c r="AE7" s="38">
        <v>102.13</v>
      </c>
      <c r="AF7" s="38">
        <v>102.95</v>
      </c>
      <c r="AG7" s="38">
        <v>103.34</v>
      </c>
      <c r="AH7" s="38">
        <v>102.7</v>
      </c>
      <c r="AI7" s="38">
        <v>104.83</v>
      </c>
      <c r="AJ7" s="38">
        <v>29.26</v>
      </c>
      <c r="AK7" s="38">
        <v>34.14</v>
      </c>
      <c r="AL7" s="38">
        <v>55.78</v>
      </c>
      <c r="AM7" s="38">
        <v>97.38</v>
      </c>
      <c r="AN7" s="38">
        <v>99.72</v>
      </c>
      <c r="AO7" s="38">
        <v>110.77</v>
      </c>
      <c r="AP7" s="38">
        <v>109.51</v>
      </c>
      <c r="AQ7" s="38">
        <v>27.02</v>
      </c>
      <c r="AR7" s="38">
        <v>29.74</v>
      </c>
      <c r="AS7" s="38">
        <v>48.2</v>
      </c>
      <c r="AT7" s="38">
        <v>61.55</v>
      </c>
      <c r="AU7" s="38">
        <v>46.69</v>
      </c>
      <c r="AV7" s="38">
        <v>285.13</v>
      </c>
      <c r="AW7" s="38">
        <v>33.71</v>
      </c>
      <c r="AX7" s="38">
        <v>2006.71</v>
      </c>
      <c r="AY7" s="38">
        <v>-20.09</v>
      </c>
      <c r="AZ7" s="38">
        <v>46.78</v>
      </c>
      <c r="BA7" s="38">
        <v>47.44</v>
      </c>
      <c r="BB7" s="38">
        <v>60.67</v>
      </c>
      <c r="BC7" s="38">
        <v>53.44</v>
      </c>
      <c r="BD7" s="38">
        <v>46.85</v>
      </c>
      <c r="BE7" s="38">
        <v>45.34</v>
      </c>
      <c r="BF7" s="38">
        <v>790.94</v>
      </c>
      <c r="BG7" s="38">
        <v>756.99</v>
      </c>
      <c r="BH7" s="38">
        <v>891.06</v>
      </c>
      <c r="BI7" s="38">
        <v>926.67</v>
      </c>
      <c r="BJ7" s="38">
        <v>1219.1099999999999</v>
      </c>
      <c r="BK7" s="38">
        <v>1298.9100000000001</v>
      </c>
      <c r="BL7" s="38">
        <v>1243.71</v>
      </c>
      <c r="BM7" s="38">
        <v>1252.71</v>
      </c>
      <c r="BN7" s="38">
        <v>1267.3900000000001</v>
      </c>
      <c r="BO7" s="38">
        <v>1268.6300000000001</v>
      </c>
      <c r="BP7" s="38">
        <v>1260.21</v>
      </c>
      <c r="BQ7" s="38">
        <v>76.95</v>
      </c>
      <c r="BR7" s="38">
        <v>74.11</v>
      </c>
      <c r="BS7" s="38">
        <v>65.25</v>
      </c>
      <c r="BT7" s="38">
        <v>49.81</v>
      </c>
      <c r="BU7" s="38">
        <v>48.91</v>
      </c>
      <c r="BV7" s="38">
        <v>69.87</v>
      </c>
      <c r="BW7" s="38">
        <v>74.3</v>
      </c>
      <c r="BX7" s="38">
        <v>87.03</v>
      </c>
      <c r="BY7" s="38">
        <v>84.3</v>
      </c>
      <c r="BZ7" s="38">
        <v>82.88</v>
      </c>
      <c r="CA7" s="38">
        <v>75.290000000000006</v>
      </c>
      <c r="CB7" s="38">
        <v>380.91</v>
      </c>
      <c r="CC7" s="38">
        <v>400.23</v>
      </c>
      <c r="CD7" s="38">
        <v>485.56</v>
      </c>
      <c r="CE7" s="38">
        <v>634.55999999999995</v>
      </c>
      <c r="CF7" s="38">
        <v>589.80999999999995</v>
      </c>
      <c r="CG7" s="38">
        <v>234.96</v>
      </c>
      <c r="CH7" s="38">
        <v>221.81</v>
      </c>
      <c r="CI7" s="38">
        <v>177.02</v>
      </c>
      <c r="CJ7" s="38">
        <v>185.47</v>
      </c>
      <c r="CK7" s="38">
        <v>187.76</v>
      </c>
      <c r="CL7" s="38">
        <v>215.41</v>
      </c>
      <c r="CM7" s="38">
        <v>34.94</v>
      </c>
      <c r="CN7" s="38">
        <v>33.729999999999997</v>
      </c>
      <c r="CO7" s="38">
        <v>33.729999999999997</v>
      </c>
      <c r="CP7" s="38">
        <v>32.69</v>
      </c>
      <c r="CQ7" s="38">
        <v>25.64</v>
      </c>
      <c r="CR7" s="38">
        <v>42.9</v>
      </c>
      <c r="CS7" s="38">
        <v>43.36</v>
      </c>
      <c r="CT7" s="38">
        <v>46.17</v>
      </c>
      <c r="CU7" s="38">
        <v>45.68</v>
      </c>
      <c r="CV7" s="38">
        <v>45.87</v>
      </c>
      <c r="CW7" s="38">
        <v>42.9</v>
      </c>
      <c r="CX7" s="38">
        <v>94.33</v>
      </c>
      <c r="CY7" s="38">
        <v>94.84</v>
      </c>
      <c r="CZ7" s="38">
        <v>97.72</v>
      </c>
      <c r="DA7" s="38">
        <v>97.76</v>
      </c>
      <c r="DB7" s="38">
        <v>97.82</v>
      </c>
      <c r="DC7" s="38">
        <v>83.5</v>
      </c>
      <c r="DD7" s="38">
        <v>83.06</v>
      </c>
      <c r="DE7" s="38">
        <v>87.84</v>
      </c>
      <c r="DF7" s="38">
        <v>87.96</v>
      </c>
      <c r="DG7" s="38">
        <v>87.65</v>
      </c>
      <c r="DH7" s="38">
        <v>84.75</v>
      </c>
      <c r="DI7" s="38">
        <v>45.66</v>
      </c>
      <c r="DJ7" s="38">
        <v>47.82</v>
      </c>
      <c r="DK7" s="38">
        <v>48.75</v>
      </c>
      <c r="DL7" s="38">
        <v>45.59</v>
      </c>
      <c r="DM7" s="38">
        <v>47.39</v>
      </c>
      <c r="DN7" s="38">
        <v>22.77</v>
      </c>
      <c r="DO7" s="38">
        <v>23.93</v>
      </c>
      <c r="DP7" s="38">
        <v>26.56</v>
      </c>
      <c r="DQ7" s="38">
        <v>27.82</v>
      </c>
      <c r="DR7" s="38">
        <v>29.24</v>
      </c>
      <c r="DS7" s="38">
        <v>23.6</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0.09</v>
      </c>
      <c r="EK7" s="38">
        <v>0.09</v>
      </c>
      <c r="EL7" s="38">
        <v>0.06</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仙台市</cp:lastModifiedBy>
  <cp:lastPrinted>2022-01-07T05:16:35Z</cp:lastPrinted>
  <dcterms:created xsi:type="dcterms:W3CDTF">2021-12-03T07:21:42Z</dcterms:created>
  <dcterms:modified xsi:type="dcterms:W3CDTF">2022-01-07T05:16:38Z</dcterms:modified>
  <cp:category>
  </cp:category>
</cp:coreProperties>
</file>