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suinas02\600400_経営企画室\03.経営係\13国からの通知等（経営比較分析表）\R04.1.25(令和２年度決算）の分析等について\回答\"/>
    </mc:Choice>
  </mc:AlternateContent>
  <xr:revisionPtr revIDLastSave="0" documentId="8_{9AA7CC5A-CD9A-4AFB-8091-EAD252507C03}" xr6:coauthVersionLast="36" xr6:coauthVersionMax="36" xr10:uidLastSave="{00000000-0000-0000-0000-000000000000}"/>
  <workbookProtection workbookAlgorithmName="SHA-512" workbookHashValue="mZRWfw1Pot62Hxvu48hne3QDq7fjB+gIg1tsV+IF7LFZKvlfme5ESpfqzPksFC2k1hzATNuLW4j4nndN+rcamw==" workbookSaltValue="0U/hC1DV8Bizwek0zqPi2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F85" i="4"/>
  <c r="AT10" i="4"/>
  <c r="AL10" i="4"/>
  <c r="I10" i="4"/>
  <c r="B10" i="4"/>
  <c r="BB8" i="4"/>
  <c r="AD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<sst xmlns="http://schemas.openxmlformats.org/spreadsheetml/2006/main" count="231" uniqueCount="118">
  <si>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</si>
  <si>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</si>
  <si>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</si>
  <si>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</si>
  <si>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</si>
  <si>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</si>
  <si>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</si>
  <si>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</si>
  <si>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</si>
  <si>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</si>
  <si>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</si>
  <si>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</si>
  <si>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</si>
  <si>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</si>
  <si>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</si>
  <si>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</si>
  <si>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</si>
  <si>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</si>
  <si>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</si>
  <si>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</si>
  <si>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</si>
  <si>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</si>
  <si>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</si>
  <si>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</si>
  <si>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</si>
  <si>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</si>
  <si>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</si>
  <si>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</si>
  <si>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</si>
  <si>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</si>
  <si>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</si>
  <si>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</si>
  <si>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</si>
  <si>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</si>
  <si>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</si>
  <si>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</si>
  <si>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</si>
  <si>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</si>
  <si>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</si>
  <si>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</si>
  <si>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</si>
  <si>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</si>
  <si>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</si>
  <si>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</si>
  <si>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</si>
  <si>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</si>
  <si>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</si>
  <si>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</si>
  <si>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</si>
  <si>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</si>
  <si>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</si>
  <si>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</si>
  <si>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</si>
  <si>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</si>
  <si>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</si>
  <si>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</si>
  <si>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</si>
  <si>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</si>
  <si>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</si>
  <si>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</si>
  <si>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</si>
  <si>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</si>
  <si>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</si>
  <si>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</si>
  <si>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</si>
  <si>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</si>
  <si>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</si>
  <si>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</si>
  <si>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</si>
  <si>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</si>
  <si>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</si>
  <si>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</si>
  <si>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</si>
  <si>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</si>
  <si>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</si>
  <si>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</si>
  <si>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</si>
  <si>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</si>
  <si>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</si>
  <si>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</si>
  <si>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</si>
  <si>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</si>
  <si>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</si>
  <si>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</si>
  <si>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</si>
  <si>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</si>
  <si>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</si>
  <si>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</si>
  <si>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</si>
  <si>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</si>
  <si>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</si>
  <si>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</si>
  <si>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</si>
  <si>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</si>
  <si>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</si>
  <si>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</si>
  <si>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</si>
  <si>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</si>
  <si>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</si>
  <si>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</si>
  <si>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</si>
  <si>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</si>
  <si>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</si>
  <si>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</si>
  <si>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</si>
  <si>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</si>
  <si>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</si>
  <si>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</si>
  <si>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</si>
  <si>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</si>
  <si>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</si>
  <si>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</si>
  <si>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</si>
  <si>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</si>
  <si>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</si>
  <si>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①経常収支比率は、類似団体平均を上回っており、良好に収益を確保している。
③流動比率は、100%を上回る方が望ましいが、本市の値は類似団体平均と同様に低い水準にある。下水道事業を行うには、多くの施設の保有が前提となり、財源に企業債を活用するため、必然的に値が低くなるが、必ずしも支払能力を超える負債を抱えているものではない。
④企業債残高対事業規模比率と⑥汚水処理原価は、明確な数値基準がない指標であるが、一般的に値が低い方が望ましいとされている。本市の値は、両指標とも類似団体平均と比べかなり大きいが、これは近年、急速に整備を行った影響から、企業債借入や減価償却費などが大きくなっているためである。
⑤経費回収率は、100%を上回り、汚水処理に必要な経費を下水道使用料収入で賄えている。
⑦施設利用率は、一般的に値が高い方が効率的と言える。本市の値は類似団体平均を上回り、効率的な事業運営が行えていると考えられる。
⑧水洗化率は、一般的に値が高い方が効率的と言える。本市の値は、比較的早くから整備を進めていた類似団体平均と比べて下回るものの、年々改善傾向にある。</t>
    <rPh sb="462" eb="463">
      <t>クラ</t>
    </rPh>
    <phoneticPr fontId="4"/>
  </si>
  <si>
    <t>①有形固定資産減価償却率は、一般的に値が高い方が施設の老朽化が進んでいると言える。本市の値は類似団体平均を下回り、低い水準にあるが、ここ数年、上昇傾向にある。
②管渠老朽化率は類似団体と同水準であり、また、③管渠改善率は類似団体平均と比べて低い水準にある。しかし、今後10年間で高度成長期に整備されたニュータウン地区の管渠が耐用年数を迎え、管きょの更新需要は大きく増加する見込みである。現在、本市では計画的に老朽管調査を行っており、今後、こうしたデータを活用しながらアセットマネジメント手法による計画的・効率的な維持管理を進めることで、下水道施設の老朽化に備える。</t>
    <rPh sb="88" eb="90">
      <t>ルイジ</t>
    </rPh>
    <rPh sb="90" eb="92">
      <t>ダンタイ</t>
    </rPh>
    <rPh sb="137" eb="138">
      <t>カン</t>
    </rPh>
    <phoneticPr fontId="4"/>
  </si>
  <si>
    <t>　本市は、近年急速に下水道整備を進めたため、現在もなお企業債の元利償還や減価償却費の負担が下水道事業の経営を圧迫しているが、経営改善の取り組みにより、平成19年度以降は毎年純利益を確保できており、令和元年度に累積欠損金を解消できた。
　しかし、長期的な課題として、人口減少による使用料収入の減少や施設老朽化による更新費の増大が予想される。
　そのため、現在、下水道事業の持続性を確保すべく次期経営戦略の策定に向けた検討を行っている。その中で、経営基盤の強化策として、未利用地の有効活用等の新たな収益の確保、広域化・公民連携による新たな運営形態の検討、ICTの活用などを一層推進し、長期(50年）の投資と財政のバランスを確保しする。</t>
    <rPh sb="179" eb="182">
      <t>ゲスイドウ</t>
    </rPh>
    <rPh sb="182" eb="184">
      <t>ジギョウ</t>
    </rPh>
    <rPh sb="185" eb="188">
      <t>ジゾクセイ</t>
    </rPh>
    <rPh sb="189" eb="191">
      <t>カクホ</t>
    </rPh>
    <rPh sb="194" eb="196">
      <t>ジキ</t>
    </rPh>
    <rPh sb="196" eb="198">
      <t>ケイエイ</t>
    </rPh>
    <rPh sb="198" eb="200">
      <t>センリャク</t>
    </rPh>
    <rPh sb="201" eb="203">
      <t>サクテイ</t>
    </rPh>
    <rPh sb="204" eb="205">
      <t>ム</t>
    </rPh>
    <rPh sb="218" eb="219">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</si>
</sst>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0.01</c:v>
                </c:pt>
                <c:pt idx="1">
                  <c:v>0.06</c:v>
                </c:pt>
                <c:pt idx="2">
                  <c:v>0.1</c:v>
                </c:pt>
                <c:pt idx="3">
                  <c:v>0.15</c:v>
                </c:pt>
                <c:pt idx="4">
                  <c:v>0.19</c:v>
                </c:pt>
              </c:numCache>
            </c:numRef>
          </c:val>
          <c:extLst>
            <c:ext xmlns:c16="http://schemas.microsoft.com/office/drawing/2014/chart" uri="{C3380CC4-5D6E-409C-BE32-E72D297353CC}">
              <c16:uniqueId val="{00000000-1A50-477A-9F29-4D3A35F503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1A50-477A-9F29-4D3A35F503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85.89</c:v>
                </c:pt>
                <c:pt idx="1">
                  <c:v>85.37</c:v>
                </c:pt>
                <c:pt idx="2">
                  <c:v>69.349999999999994</c:v>
                </c:pt>
                <c:pt idx="3">
                  <c:v>65.650000000000006</c:v>
                </c:pt>
                <c:pt idx="4">
                  <c:v>66.53</c:v>
                </c:pt>
              </c:numCache>
            </c:numRef>
          </c:val>
          <c:extLst>
            <c:ext xmlns:c16="http://schemas.microsoft.com/office/drawing/2014/chart" uri="{C3380CC4-5D6E-409C-BE32-E72D297353CC}">
              <c16:uniqueId val="{00000000-0FEC-41A2-A789-5A1E9C6071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0FEC-41A2-A789-5A1E9C6071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94.33</c:v>
                </c:pt>
                <c:pt idx="1">
                  <c:v>94.63</c:v>
                </c:pt>
                <c:pt idx="2">
                  <c:v>95.12</c:v>
                </c:pt>
                <c:pt idx="3">
                  <c:v>95.44</c:v>
                </c:pt>
                <c:pt idx="4">
                  <c:v>95.71</c:v>
                </c:pt>
              </c:numCache>
            </c:numRef>
          </c:val>
          <c:extLst>
            <c:ext xmlns:c16="http://schemas.microsoft.com/office/drawing/2014/chart" uri="{C3380CC4-5D6E-409C-BE32-E72D297353CC}">
              <c16:uniqueId val="{00000000-47B5-41F8-8F2C-0941C2400C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47B5-41F8-8F2C-0941C2400C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107.31</c:v>
                </c:pt>
                <c:pt idx="1">
                  <c:v>106.28</c:v>
                </c:pt>
                <c:pt idx="2">
                  <c:v>106.66</c:v>
                </c:pt>
                <c:pt idx="3">
                  <c:v>107.39</c:v>
                </c:pt>
                <c:pt idx="4">
                  <c:v>106.89</c:v>
                </c:pt>
              </c:numCache>
            </c:numRef>
          </c:val>
          <c:extLst>
            <c:ext xmlns:c16="http://schemas.microsoft.com/office/drawing/2014/chart" uri="{C3380CC4-5D6E-409C-BE32-E72D297353CC}">
              <c16:uniqueId val="{00000000-265E-4AFC-BE76-F5B15F7D13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265E-4AFC-BE76-F5B15F7D13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33.31</c:v>
                </c:pt>
                <c:pt idx="1">
                  <c:v>35.380000000000003</c:v>
                </c:pt>
                <c:pt idx="2">
                  <c:v>37.1</c:v>
                </c:pt>
                <c:pt idx="3">
                  <c:v>39.11</c:v>
                </c:pt>
                <c:pt idx="4">
                  <c:v>40.119999999999997</c:v>
                </c:pt>
              </c:numCache>
            </c:numRef>
          </c:val>
          <c:extLst>
            <c:ext xmlns:c16="http://schemas.microsoft.com/office/drawing/2014/chart" uri="{C3380CC4-5D6E-409C-BE32-E72D297353CC}">
              <c16:uniqueId val="{00000000-C02A-4E93-946E-D62F6E062C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C02A-4E93-946E-D62F6E062C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5.81</c:v>
                </c:pt>
                <c:pt idx="1">
                  <c:v>7.72</c:v>
                </c:pt>
                <c:pt idx="2">
                  <c:v>8.1300000000000008</c:v>
                </c:pt>
                <c:pt idx="3">
                  <c:v>9.9600000000000009</c:v>
                </c:pt>
                <c:pt idx="4">
                  <c:v>12.05</c:v>
                </c:pt>
              </c:numCache>
            </c:numRef>
          </c:val>
          <c:extLst>
            <c:ext xmlns:c16="http://schemas.microsoft.com/office/drawing/2014/chart" uri="{C3380CC4-5D6E-409C-BE32-E72D297353CC}">
              <c16:uniqueId val="{00000000-DE91-41D5-889C-CC601BB75A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DE91-41D5-889C-CC601BB75A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14.99</c:v>
                </c:pt>
                <c:pt idx="1">
                  <c:v>9.26</c:v>
                </c:pt>
                <c:pt idx="2">
                  <c:v>0.53</c:v>
                </c:pt>
                <c:pt idx="3" formatCode="#,##0.00;&quot;△&quot;#,##0.00">
                  <c:v>0</c:v>
                </c:pt>
                <c:pt idx="4" formatCode="#,##0.00;&quot;△&quot;#,##0.00">
                  <c:v>0</c:v>
                </c:pt>
              </c:numCache>
            </c:numRef>
          </c:val>
          <c:extLst>
            <c:ext xmlns:c16="http://schemas.microsoft.com/office/drawing/2014/chart" uri="{C3380CC4-5D6E-409C-BE32-E72D297353CC}">
              <c16:uniqueId val="{00000000-CB5A-4300-902E-5C116471A7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CB5A-4300-902E-5C116471A7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41.52</c:v>
                </c:pt>
                <c:pt idx="1">
                  <c:v>48.71</c:v>
                </c:pt>
                <c:pt idx="2">
                  <c:v>44.58</c:v>
                </c:pt>
                <c:pt idx="3">
                  <c:v>52.47</c:v>
                </c:pt>
                <c:pt idx="4">
                  <c:v>51.19</c:v>
                </c:pt>
              </c:numCache>
            </c:numRef>
          </c:val>
          <c:extLst>
            <c:ext xmlns:c16="http://schemas.microsoft.com/office/drawing/2014/chart" uri="{C3380CC4-5D6E-409C-BE32-E72D297353CC}">
              <c16:uniqueId val="{00000000-2865-492A-BD7B-8A5377A9D5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2865-492A-BD7B-8A5377A9D5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1023.12</c:v>
                </c:pt>
                <c:pt idx="1">
                  <c:v>1009.3</c:v>
                </c:pt>
                <c:pt idx="2">
                  <c:v>984.86</c:v>
                </c:pt>
                <c:pt idx="3">
                  <c:v>964.49</c:v>
                </c:pt>
                <c:pt idx="4">
                  <c:v>945.91</c:v>
                </c:pt>
              </c:numCache>
            </c:numRef>
          </c:val>
          <c:extLst>
            <c:ext xmlns:c16="http://schemas.microsoft.com/office/drawing/2014/chart" uri="{C3380CC4-5D6E-409C-BE32-E72D297353CC}">
              <c16:uniqueId val="{00000000-F536-490F-9030-EF4D84F9FC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F536-490F-9030-EF4D84F9FC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111.92</c:v>
                </c:pt>
                <c:pt idx="1">
                  <c:v>111.13</c:v>
                </c:pt>
                <c:pt idx="2">
                  <c:v>111.36</c:v>
                </c:pt>
                <c:pt idx="3">
                  <c:v>113.95</c:v>
                </c:pt>
                <c:pt idx="4">
                  <c:v>116.21</c:v>
                </c:pt>
              </c:numCache>
            </c:numRef>
          </c:val>
          <c:extLst>
            <c:ext xmlns:c16="http://schemas.microsoft.com/office/drawing/2014/chart" uri="{C3380CC4-5D6E-409C-BE32-E72D297353CC}">
              <c16:uniqueId val="{00000000-B4F9-4F8B-B41E-3B03EB5A73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B4F9-4F8B-B41E-3B03EB5A73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158.16999999999999</c:v>
                </c:pt>
                <c:pt idx="1">
                  <c:v>157.78</c:v>
                </c:pt>
                <c:pt idx="2">
                  <c:v>158.72</c:v>
                </c:pt>
                <c:pt idx="3">
                  <c:v>155.35</c:v>
                </c:pt>
                <c:pt idx="4">
                  <c:v>149.06</c:v>
                </c:pt>
              </c:numCache>
            </c:numRef>
          </c:val>
          <c:extLst>
            <c:ext xmlns:c16="http://schemas.microsoft.com/office/drawing/2014/chart" uri="{C3380CC4-5D6E-409C-BE32-E72D297353CC}">
              <c16:uniqueId val="{00000000-BE57-4860-B095-5EAFDD3F33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BE57-4860-B095-5EAFDD3F33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F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大阪府　堺市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政令市等</v>
      </c>
      <c r="X8" s="66"/>
      <c r="Y8" s="66"/>
      <c r="Z8" s="66"/>
      <c r="AA8" s="66"/>
      <c r="AB8" s="66"/>
      <c r="AC8" s="66"/>
      <c r="AD8" s="67" t="str">
        <f>データ!$M$6</f>
        <v>自治体職員</v>
      </c>
      <c r="AE8" s="67"/>
      <c r="AF8" s="67"/>
      <c r="AG8" s="67"/>
      <c r="AH8" s="67"/>
      <c r="AI8" s="67"/>
      <c r="AJ8" s="67"/>
      <c r="AK8" s="3"/>
      <c r="AL8" s="63">
        <f>データ!S6</f>
        <v>831481</v>
      </c>
      <c r="AM8" s="63"/>
      <c r="AN8" s="63"/>
      <c r="AO8" s="63"/>
      <c r="AP8" s="63"/>
      <c r="AQ8" s="63"/>
      <c r="AR8" s="63"/>
      <c r="AS8" s="63"/>
      <c r="AT8" s="62">
        <f>データ!T6</f>
        <v>149.83000000000001</v>
      </c>
      <c r="AU8" s="62"/>
      <c r="AV8" s="62"/>
      <c r="AW8" s="62"/>
      <c r="AX8" s="62"/>
      <c r="AY8" s="62"/>
      <c r="AZ8" s="62"/>
      <c r="BA8" s="62"/>
      <c r="BB8" s="62">
        <f>データ!U6</f>
        <v>5549.5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48.48</v>
      </c>
      <c r="J10" s="62"/>
      <c r="K10" s="62"/>
      <c r="L10" s="62"/>
      <c r="M10" s="62"/>
      <c r="N10" s="62"/>
      <c r="O10" s="62"/>
      <c r="P10" s="62">
        <f>データ!P6</f>
        <v>98.47</v>
      </c>
      <c r="Q10" s="62"/>
      <c r="R10" s="62"/>
      <c r="S10" s="62"/>
      <c r="T10" s="62"/>
      <c r="U10" s="62"/>
      <c r="V10" s="62"/>
      <c r="W10" s="62">
        <f>データ!Q6</f>
        <v>83.16</v>
      </c>
      <c r="X10" s="62"/>
      <c r="Y10" s="62"/>
      <c r="Z10" s="62"/>
      <c r="AA10" s="62"/>
      <c r="AB10" s="62"/>
      <c r="AC10" s="62"/>
      <c r="AD10" s="63">
        <f>データ!R6</f>
        <v>2821</v>
      </c>
      <c r="AE10" s="63"/>
      <c r="AF10" s="63"/>
      <c r="AG10" s="63"/>
      <c r="AH10" s="63"/>
      <c r="AI10" s="63"/>
      <c r="AJ10" s="63"/>
      <c r="AK10" s="2"/>
      <c r="AL10" s="63">
        <f>データ!V6</f>
        <v>817253</v>
      </c>
      <c r="AM10" s="63"/>
      <c r="AN10" s="63"/>
      <c r="AO10" s="63"/>
      <c r="AP10" s="63"/>
      <c r="AQ10" s="63"/>
      <c r="AR10" s="63"/>
      <c r="AS10" s="63"/>
      <c r="AT10" s="62">
        <f>データ!W6</f>
        <v>101.72</v>
      </c>
      <c r="AU10" s="62"/>
      <c r="AV10" s="62"/>
      <c r="AW10" s="62"/>
      <c r="AX10" s="62"/>
      <c r="AY10" s="62"/>
      <c r="AZ10" s="62"/>
      <c r="BA10" s="62"/>
      <c r="BB10" s="62">
        <f>データ!X6</f>
        <v>8034.34</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pJzDPtXVZEdT0XGTjqZYgYHZU88i/WWBh7ndHt5tG/UskDf543hNlNZHoWvS/DunMTbBdI2fqETGN7utfEFRA==" saltValue="srcfTnkz/J2CRdyG4vDk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271403</v>
      </c>
      <c r="D6" s="33">
        <f t="shared" si="3"/>
        <v>46</v>
      </c>
      <c r="E6" s="33">
        <f t="shared" si="3"/>
        <v>17</v>
      </c>
      <c r="F6" s="33">
        <f t="shared" si="3"/>
        <v>1</v>
      </c>
      <c r="G6" s="33">
        <f t="shared" si="3"/>
        <v>0</v>
      </c>
      <c r="H6" s="33" t="str">
        <f t="shared" si="3"/>
        <v>大阪府　堺市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48.48</v>
      </c>
      <c r="P6" s="34">
        <f t="shared" si="3"/>
        <v>98.47</v>
      </c>
      <c r="Q6" s="34">
        <f t="shared" si="3"/>
        <v>83.16</v>
      </c>
      <c r="R6" s="34">
        <f t="shared" si="3"/>
        <v>2821</v>
      </c>
      <c r="S6" s="34">
        <f t="shared" si="3"/>
        <v>831481</v>
      </c>
      <c r="T6" s="34">
        <f t="shared" si="3"/>
        <v>149.83000000000001</v>
      </c>
      <c r="U6" s="34">
        <f t="shared" si="3"/>
        <v>5549.5</v>
      </c>
      <c r="V6" s="34">
        <f t="shared" si="3"/>
        <v>817253</v>
      </c>
      <c r="W6" s="34">
        <f t="shared" si="3"/>
        <v>101.72</v>
      </c>
      <c r="X6" s="34">
        <f t="shared" si="3"/>
        <v>8034.34</v>
      </c>
      <c r="Y6" s="35">
        <f>IF(Y7="",NA(),Y7)</f>
        <v>107.31</v>
      </c>
      <c r="Z6" s="35">
        <f t="shared" ref="Z6:AH6" si="4">IF(Z7="",NA(),Z7)</f>
        <v>106.28</v>
      </c>
      <c r="AA6" s="35">
        <f t="shared" si="4"/>
        <v>106.66</v>
      </c>
      <c r="AB6" s="35">
        <f t="shared" si="4"/>
        <v>107.39</v>
      </c>
      <c r="AC6" s="35">
        <f t="shared" si="4"/>
        <v>106.89</v>
      </c>
      <c r="AD6" s="35">
        <f t="shared" si="4"/>
        <v>109.1</v>
      </c>
      <c r="AE6" s="35">
        <f t="shared" si="4"/>
        <v>109.39</v>
      </c>
      <c r="AF6" s="35">
        <f t="shared" si="4"/>
        <v>109.5</v>
      </c>
      <c r="AG6" s="35">
        <f t="shared" si="4"/>
        <v>108.24</v>
      </c>
      <c r="AH6" s="35">
        <f t="shared" si="4"/>
        <v>105.16</v>
      </c>
      <c r="AI6" s="34" t="str">
        <f>IF(AI7="","",IF(AI7="-","【-】","【"&amp;SUBSTITUTE(TEXT(AI7,"#,##0.00"),"-","△")&amp;"】"))</f>
        <v>【106.67】</v>
      </c>
      <c r="AJ6" s="35">
        <f>IF(AJ7="",NA(),AJ7)</f>
        <v>14.99</v>
      </c>
      <c r="AK6" s="35">
        <f t="shared" ref="AK6:AS6" si="5">IF(AK7="",NA(),AK7)</f>
        <v>9.26</v>
      </c>
      <c r="AL6" s="35">
        <f t="shared" si="5"/>
        <v>0.53</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41.52</v>
      </c>
      <c r="AV6" s="35">
        <f t="shared" ref="AV6:BD6" si="6">IF(AV7="",NA(),AV7)</f>
        <v>48.71</v>
      </c>
      <c r="AW6" s="35">
        <f t="shared" si="6"/>
        <v>44.58</v>
      </c>
      <c r="AX6" s="35">
        <f t="shared" si="6"/>
        <v>52.47</v>
      </c>
      <c r="AY6" s="35">
        <f t="shared" si="6"/>
        <v>51.19</v>
      </c>
      <c r="AZ6" s="35">
        <f t="shared" si="6"/>
        <v>59.45</v>
      </c>
      <c r="BA6" s="35">
        <f t="shared" si="6"/>
        <v>64.94</v>
      </c>
      <c r="BB6" s="35">
        <f t="shared" si="6"/>
        <v>70.08</v>
      </c>
      <c r="BC6" s="35">
        <f t="shared" si="6"/>
        <v>72.92</v>
      </c>
      <c r="BD6" s="35">
        <f t="shared" si="6"/>
        <v>71.39</v>
      </c>
      <c r="BE6" s="34" t="str">
        <f>IF(BE7="","",IF(BE7="-","【-】","【"&amp;SUBSTITUTE(TEXT(BE7,"#,##0.00"),"-","△")&amp;"】"))</f>
        <v>【67.52】</v>
      </c>
      <c r="BF6" s="35">
        <f>IF(BF7="",NA(),BF7)</f>
        <v>1023.12</v>
      </c>
      <c r="BG6" s="35">
        <f t="shared" ref="BG6:BO6" si="7">IF(BG7="",NA(),BG7)</f>
        <v>1009.3</v>
      </c>
      <c r="BH6" s="35">
        <f t="shared" si="7"/>
        <v>984.86</v>
      </c>
      <c r="BI6" s="35">
        <f t="shared" si="7"/>
        <v>964.49</v>
      </c>
      <c r="BJ6" s="35">
        <f t="shared" si="7"/>
        <v>945.91</v>
      </c>
      <c r="BK6" s="35">
        <f t="shared" si="7"/>
        <v>576.02</v>
      </c>
      <c r="BL6" s="35">
        <f t="shared" si="7"/>
        <v>549.48</v>
      </c>
      <c r="BM6" s="35">
        <f t="shared" si="7"/>
        <v>537.13</v>
      </c>
      <c r="BN6" s="35">
        <f t="shared" si="7"/>
        <v>531.38</v>
      </c>
      <c r="BO6" s="35">
        <f t="shared" si="7"/>
        <v>551.04</v>
      </c>
      <c r="BP6" s="34" t="str">
        <f>IF(BP7="","",IF(BP7="-","【-】","【"&amp;SUBSTITUTE(TEXT(BP7,"#,##0.00"),"-","△")&amp;"】"))</f>
        <v>【705.21】</v>
      </c>
      <c r="BQ6" s="35">
        <f>IF(BQ7="",NA(),BQ7)</f>
        <v>111.92</v>
      </c>
      <c r="BR6" s="35">
        <f t="shared" ref="BR6:BZ6" si="8">IF(BR7="",NA(),BR7)</f>
        <v>111.13</v>
      </c>
      <c r="BS6" s="35">
        <f t="shared" si="8"/>
        <v>111.36</v>
      </c>
      <c r="BT6" s="35">
        <f t="shared" si="8"/>
        <v>113.95</v>
      </c>
      <c r="BU6" s="35">
        <f t="shared" si="8"/>
        <v>116.21</v>
      </c>
      <c r="BV6" s="35">
        <f t="shared" si="8"/>
        <v>113.34</v>
      </c>
      <c r="BW6" s="35">
        <f t="shared" si="8"/>
        <v>113.83</v>
      </c>
      <c r="BX6" s="35">
        <f t="shared" si="8"/>
        <v>112.43</v>
      </c>
      <c r="BY6" s="35">
        <f t="shared" si="8"/>
        <v>110.92</v>
      </c>
      <c r="BZ6" s="35">
        <f t="shared" si="8"/>
        <v>105.67</v>
      </c>
      <c r="CA6" s="34" t="str">
        <f>IF(CA7="","",IF(CA7="-","【-】","【"&amp;SUBSTITUTE(TEXT(CA7,"#,##0.00"),"-","△")&amp;"】"))</f>
        <v>【98.96】</v>
      </c>
      <c r="CB6" s="35">
        <f>IF(CB7="",NA(),CB7)</f>
        <v>158.16999999999999</v>
      </c>
      <c r="CC6" s="35">
        <f t="shared" ref="CC6:CK6" si="9">IF(CC7="",NA(),CC7)</f>
        <v>157.78</v>
      </c>
      <c r="CD6" s="35">
        <f t="shared" si="9"/>
        <v>158.72</v>
      </c>
      <c r="CE6" s="35">
        <f t="shared" si="9"/>
        <v>155.35</v>
      </c>
      <c r="CF6" s="35">
        <f t="shared" si="9"/>
        <v>149.06</v>
      </c>
      <c r="CG6" s="35">
        <f t="shared" si="9"/>
        <v>117.4</v>
      </c>
      <c r="CH6" s="35">
        <f t="shared" si="9"/>
        <v>116.87</v>
      </c>
      <c r="CI6" s="35">
        <f t="shared" si="9"/>
        <v>118.55</v>
      </c>
      <c r="CJ6" s="35">
        <f t="shared" si="9"/>
        <v>119.33</v>
      </c>
      <c r="CK6" s="35">
        <f t="shared" si="9"/>
        <v>118.72</v>
      </c>
      <c r="CL6" s="34" t="str">
        <f>IF(CL7="","",IF(CL7="-","【-】","【"&amp;SUBSTITUTE(TEXT(CL7,"#,##0.00"),"-","△")&amp;"】"))</f>
        <v>【134.52】</v>
      </c>
      <c r="CM6" s="35">
        <f>IF(CM7="",NA(),CM7)</f>
        <v>85.89</v>
      </c>
      <c r="CN6" s="35">
        <f t="shared" ref="CN6:CV6" si="10">IF(CN7="",NA(),CN7)</f>
        <v>85.37</v>
      </c>
      <c r="CO6" s="35">
        <f t="shared" si="10"/>
        <v>69.349999999999994</v>
      </c>
      <c r="CP6" s="35">
        <f t="shared" si="10"/>
        <v>65.650000000000006</v>
      </c>
      <c r="CQ6" s="35">
        <f t="shared" si="10"/>
        <v>66.53</v>
      </c>
      <c r="CR6" s="35">
        <f t="shared" si="10"/>
        <v>59.16</v>
      </c>
      <c r="CS6" s="35">
        <f t="shared" si="10"/>
        <v>59.44</v>
      </c>
      <c r="CT6" s="35">
        <f t="shared" si="10"/>
        <v>57.38</v>
      </c>
      <c r="CU6" s="35">
        <f t="shared" si="10"/>
        <v>58.09</v>
      </c>
      <c r="CV6" s="35">
        <f t="shared" si="10"/>
        <v>58.16</v>
      </c>
      <c r="CW6" s="34" t="str">
        <f>IF(CW7="","",IF(CW7="-","【-】","【"&amp;SUBSTITUTE(TEXT(CW7,"#,##0.00"),"-","△")&amp;"】"))</f>
        <v>【59.57】</v>
      </c>
      <c r="CX6" s="35">
        <f>IF(CX7="",NA(),CX7)</f>
        <v>94.33</v>
      </c>
      <c r="CY6" s="35">
        <f t="shared" ref="CY6:DG6" si="11">IF(CY7="",NA(),CY7)</f>
        <v>94.63</v>
      </c>
      <c r="CZ6" s="35">
        <f t="shared" si="11"/>
        <v>95.12</v>
      </c>
      <c r="DA6" s="35">
        <f t="shared" si="11"/>
        <v>95.44</v>
      </c>
      <c r="DB6" s="35">
        <f t="shared" si="11"/>
        <v>95.71</v>
      </c>
      <c r="DC6" s="35">
        <f t="shared" si="11"/>
        <v>98.86</v>
      </c>
      <c r="DD6" s="35">
        <f t="shared" si="11"/>
        <v>98.9</v>
      </c>
      <c r="DE6" s="35">
        <f t="shared" si="11"/>
        <v>98.98</v>
      </c>
      <c r="DF6" s="35">
        <f t="shared" si="11"/>
        <v>99.01</v>
      </c>
      <c r="DG6" s="35">
        <f t="shared" si="11"/>
        <v>99.1</v>
      </c>
      <c r="DH6" s="34" t="str">
        <f>IF(DH7="","",IF(DH7="-","【-】","【"&amp;SUBSTITUTE(TEXT(DH7,"#,##0.00"),"-","△")&amp;"】"))</f>
        <v>【95.57】</v>
      </c>
      <c r="DI6" s="35">
        <f>IF(DI7="",NA(),DI7)</f>
        <v>33.31</v>
      </c>
      <c r="DJ6" s="35">
        <f t="shared" ref="DJ6:DR6" si="12">IF(DJ7="",NA(),DJ7)</f>
        <v>35.380000000000003</v>
      </c>
      <c r="DK6" s="35">
        <f t="shared" si="12"/>
        <v>37.1</v>
      </c>
      <c r="DL6" s="35">
        <f t="shared" si="12"/>
        <v>39.11</v>
      </c>
      <c r="DM6" s="35">
        <f t="shared" si="12"/>
        <v>40.119999999999997</v>
      </c>
      <c r="DN6" s="35">
        <f t="shared" si="12"/>
        <v>44.55</v>
      </c>
      <c r="DO6" s="35">
        <f t="shared" si="12"/>
        <v>45.79</v>
      </c>
      <c r="DP6" s="35">
        <f t="shared" si="12"/>
        <v>47.06</v>
      </c>
      <c r="DQ6" s="35">
        <f t="shared" si="12"/>
        <v>48.25</v>
      </c>
      <c r="DR6" s="35">
        <f t="shared" si="12"/>
        <v>49.35</v>
      </c>
      <c r="DS6" s="34" t="str">
        <f>IF(DS7="","",IF(DS7="-","【-】","【"&amp;SUBSTITUTE(TEXT(DS7,"#,##0.00"),"-","△")&amp;"】"))</f>
        <v>【36.52】</v>
      </c>
      <c r="DT6" s="35">
        <f>IF(DT7="",NA(),DT7)</f>
        <v>5.81</v>
      </c>
      <c r="DU6" s="35">
        <f t="shared" ref="DU6:EC6" si="13">IF(DU7="",NA(),DU7)</f>
        <v>7.72</v>
      </c>
      <c r="DV6" s="35">
        <f t="shared" si="13"/>
        <v>8.1300000000000008</v>
      </c>
      <c r="DW6" s="35">
        <f t="shared" si="13"/>
        <v>9.9600000000000009</v>
      </c>
      <c r="DX6" s="35">
        <f t="shared" si="13"/>
        <v>12.05</v>
      </c>
      <c r="DY6" s="35">
        <f t="shared" si="13"/>
        <v>8.25</v>
      </c>
      <c r="DZ6" s="35">
        <f t="shared" si="13"/>
        <v>9</v>
      </c>
      <c r="EA6" s="35">
        <f t="shared" si="13"/>
        <v>9.6300000000000008</v>
      </c>
      <c r="EB6" s="35">
        <f t="shared" si="13"/>
        <v>10.76</v>
      </c>
      <c r="EC6" s="35">
        <f t="shared" si="13"/>
        <v>12.06</v>
      </c>
      <c r="ED6" s="34" t="str">
        <f>IF(ED7="","",IF(ED7="-","【-】","【"&amp;SUBSTITUTE(TEXT(ED7,"#,##0.00"),"-","△")&amp;"】"))</f>
        <v>【5.72】</v>
      </c>
      <c r="EE6" s="35">
        <f>IF(EE7="",NA(),EE7)</f>
        <v>0.01</v>
      </c>
      <c r="EF6" s="35">
        <f t="shared" ref="EF6:EN6" si="14">IF(EF7="",NA(),EF7)</f>
        <v>0.06</v>
      </c>
      <c r="EG6" s="35">
        <f t="shared" si="14"/>
        <v>0.1</v>
      </c>
      <c r="EH6" s="35">
        <f t="shared" si="14"/>
        <v>0.15</v>
      </c>
      <c r="EI6" s="35">
        <f t="shared" si="14"/>
        <v>0.19</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271403</v>
      </c>
      <c r="D7" s="37">
        <v>46</v>
      </c>
      <c r="E7" s="37">
        <v>17</v>
      </c>
      <c r="F7" s="37">
        <v>1</v>
      </c>
      <c r="G7" s="37">
        <v>0</v>
      </c>
      <c r="H7" s="37" t="s">
        <v>96</v>
      </c>
      <c r="I7" s="37" t="s">
        <v>97</v>
      </c>
      <c r="J7" s="37" t="s">
        <v>98</v>
      </c>
      <c r="K7" s="37" t="s">
        <v>99</v>
      </c>
      <c r="L7" s="37" t="s">
        <v>100</v>
      </c>
      <c r="M7" s="37" t="s">
        <v>101</v>
      </c>
      <c r="N7" s="38" t="s">
        <v>102</v>
      </c>
      <c r="O7" s="38">
        <v>48.48</v>
      </c>
      <c r="P7" s="38">
        <v>98.47</v>
      </c>
      <c r="Q7" s="38">
        <v>83.16</v>
      </c>
      <c r="R7" s="38">
        <v>2821</v>
      </c>
      <c r="S7" s="38">
        <v>831481</v>
      </c>
      <c r="T7" s="38">
        <v>149.83000000000001</v>
      </c>
      <c r="U7" s="38">
        <v>5549.5</v>
      </c>
      <c r="V7" s="38">
        <v>817253</v>
      </c>
      <c r="W7" s="38">
        <v>101.72</v>
      </c>
      <c r="X7" s="38">
        <v>8034.34</v>
      </c>
      <c r="Y7" s="38">
        <v>107.31</v>
      </c>
      <c r="Z7" s="38">
        <v>106.28</v>
      </c>
      <c r="AA7" s="38">
        <v>106.66</v>
      </c>
      <c r="AB7" s="38">
        <v>107.39</v>
      </c>
      <c r="AC7" s="38">
        <v>106.89</v>
      </c>
      <c r="AD7" s="38">
        <v>109.1</v>
      </c>
      <c r="AE7" s="38">
        <v>109.39</v>
      </c>
      <c r="AF7" s="38">
        <v>109.5</v>
      </c>
      <c r="AG7" s="38">
        <v>108.24</v>
      </c>
      <c r="AH7" s="38">
        <v>105.16</v>
      </c>
      <c r="AI7" s="38">
        <v>106.67</v>
      </c>
      <c r="AJ7" s="38">
        <v>14.99</v>
      </c>
      <c r="AK7" s="38">
        <v>9.26</v>
      </c>
      <c r="AL7" s="38">
        <v>0.53</v>
      </c>
      <c r="AM7" s="38">
        <v>0</v>
      </c>
      <c r="AN7" s="38">
        <v>0</v>
      </c>
      <c r="AO7" s="38">
        <v>0.36</v>
      </c>
      <c r="AP7" s="38">
        <v>0.22</v>
      </c>
      <c r="AQ7" s="38">
        <v>0.01</v>
      </c>
      <c r="AR7" s="38">
        <v>0</v>
      </c>
      <c r="AS7" s="38">
        <v>0</v>
      </c>
      <c r="AT7" s="38">
        <v>3.64</v>
      </c>
      <c r="AU7" s="38">
        <v>41.52</v>
      </c>
      <c r="AV7" s="38">
        <v>48.71</v>
      </c>
      <c r="AW7" s="38">
        <v>44.58</v>
      </c>
      <c r="AX7" s="38">
        <v>52.47</v>
      </c>
      <c r="AY7" s="38">
        <v>51.19</v>
      </c>
      <c r="AZ7" s="38">
        <v>59.45</v>
      </c>
      <c r="BA7" s="38">
        <v>64.94</v>
      </c>
      <c r="BB7" s="38">
        <v>70.08</v>
      </c>
      <c r="BC7" s="38">
        <v>72.92</v>
      </c>
      <c r="BD7" s="38">
        <v>71.39</v>
      </c>
      <c r="BE7" s="38">
        <v>67.52</v>
      </c>
      <c r="BF7" s="38">
        <v>1023.12</v>
      </c>
      <c r="BG7" s="38">
        <v>1009.3</v>
      </c>
      <c r="BH7" s="38">
        <v>984.86</v>
      </c>
      <c r="BI7" s="38">
        <v>964.49</v>
      </c>
      <c r="BJ7" s="38">
        <v>945.91</v>
      </c>
      <c r="BK7" s="38">
        <v>576.02</v>
      </c>
      <c r="BL7" s="38">
        <v>549.48</v>
      </c>
      <c r="BM7" s="38">
        <v>537.13</v>
      </c>
      <c r="BN7" s="38">
        <v>531.38</v>
      </c>
      <c r="BO7" s="38">
        <v>551.04</v>
      </c>
      <c r="BP7" s="38">
        <v>705.21</v>
      </c>
      <c r="BQ7" s="38">
        <v>111.92</v>
      </c>
      <c r="BR7" s="38">
        <v>111.13</v>
      </c>
      <c r="BS7" s="38">
        <v>111.36</v>
      </c>
      <c r="BT7" s="38">
        <v>113.95</v>
      </c>
      <c r="BU7" s="38">
        <v>116.21</v>
      </c>
      <c r="BV7" s="38">
        <v>113.34</v>
      </c>
      <c r="BW7" s="38">
        <v>113.83</v>
      </c>
      <c r="BX7" s="38">
        <v>112.43</v>
      </c>
      <c r="BY7" s="38">
        <v>110.92</v>
      </c>
      <c r="BZ7" s="38">
        <v>105.67</v>
      </c>
      <c r="CA7" s="38">
        <v>98.96</v>
      </c>
      <c r="CB7" s="38">
        <v>158.16999999999999</v>
      </c>
      <c r="CC7" s="38">
        <v>157.78</v>
      </c>
      <c r="CD7" s="38">
        <v>158.72</v>
      </c>
      <c r="CE7" s="38">
        <v>155.35</v>
      </c>
      <c r="CF7" s="38">
        <v>149.06</v>
      </c>
      <c r="CG7" s="38">
        <v>117.4</v>
      </c>
      <c r="CH7" s="38">
        <v>116.87</v>
      </c>
      <c r="CI7" s="38">
        <v>118.55</v>
      </c>
      <c r="CJ7" s="38">
        <v>119.33</v>
      </c>
      <c r="CK7" s="38">
        <v>118.72</v>
      </c>
      <c r="CL7" s="38">
        <v>134.52000000000001</v>
      </c>
      <c r="CM7" s="38">
        <v>85.89</v>
      </c>
      <c r="CN7" s="38">
        <v>85.37</v>
      </c>
      <c r="CO7" s="38">
        <v>69.349999999999994</v>
      </c>
      <c r="CP7" s="38">
        <v>65.650000000000006</v>
      </c>
      <c r="CQ7" s="38">
        <v>66.53</v>
      </c>
      <c r="CR7" s="38">
        <v>59.16</v>
      </c>
      <c r="CS7" s="38">
        <v>59.44</v>
      </c>
      <c r="CT7" s="38">
        <v>57.38</v>
      </c>
      <c r="CU7" s="38">
        <v>58.09</v>
      </c>
      <c r="CV7" s="38">
        <v>58.16</v>
      </c>
      <c r="CW7" s="38">
        <v>59.57</v>
      </c>
      <c r="CX7" s="38">
        <v>94.33</v>
      </c>
      <c r="CY7" s="38">
        <v>94.63</v>
      </c>
      <c r="CZ7" s="38">
        <v>95.12</v>
      </c>
      <c r="DA7" s="38">
        <v>95.44</v>
      </c>
      <c r="DB7" s="38">
        <v>95.71</v>
      </c>
      <c r="DC7" s="38">
        <v>98.86</v>
      </c>
      <c r="DD7" s="38">
        <v>98.9</v>
      </c>
      <c r="DE7" s="38">
        <v>98.98</v>
      </c>
      <c r="DF7" s="38">
        <v>99.01</v>
      </c>
      <c r="DG7" s="38">
        <v>99.1</v>
      </c>
      <c r="DH7" s="38">
        <v>95.57</v>
      </c>
      <c r="DI7" s="38">
        <v>33.31</v>
      </c>
      <c r="DJ7" s="38">
        <v>35.380000000000003</v>
      </c>
      <c r="DK7" s="38">
        <v>37.1</v>
      </c>
      <c r="DL7" s="38">
        <v>39.11</v>
      </c>
      <c r="DM7" s="38">
        <v>40.119999999999997</v>
      </c>
      <c r="DN7" s="38">
        <v>44.55</v>
      </c>
      <c r="DO7" s="38">
        <v>45.79</v>
      </c>
      <c r="DP7" s="38">
        <v>47.06</v>
      </c>
      <c r="DQ7" s="38">
        <v>48.25</v>
      </c>
      <c r="DR7" s="38">
        <v>49.35</v>
      </c>
      <c r="DS7" s="38">
        <v>36.520000000000003</v>
      </c>
      <c r="DT7" s="38">
        <v>5.81</v>
      </c>
      <c r="DU7" s="38">
        <v>7.72</v>
      </c>
      <c r="DV7" s="38">
        <v>8.1300000000000008</v>
      </c>
      <c r="DW7" s="38">
        <v>9.9600000000000009</v>
      </c>
      <c r="DX7" s="38">
        <v>12.05</v>
      </c>
      <c r="DY7" s="38">
        <v>8.25</v>
      </c>
      <c r="DZ7" s="38">
        <v>9</v>
      </c>
      <c r="EA7" s="38">
        <v>9.6300000000000008</v>
      </c>
      <c r="EB7" s="38">
        <v>10.76</v>
      </c>
      <c r="EC7" s="38">
        <v>12.06</v>
      </c>
      <c r="ED7" s="38">
        <v>5.72</v>
      </c>
      <c r="EE7" s="38">
        <v>0.01</v>
      </c>
      <c r="EF7" s="38">
        <v>0.06</v>
      </c>
      <c r="EG7" s="38">
        <v>0.1</v>
      </c>
      <c r="EH7" s="38">
        <v>0.15</v>
      </c>
      <c r="EI7" s="38">
        <v>0.19</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dcterms:created xsi:type="dcterms:W3CDTF">2021-12-03T07:15:10Z</dcterms:created>
  <dcterms:modified xsi:type="dcterms:W3CDTF">2022-01-21T09:12:24Z</dcterms:modified>
  <cp:category/>
</cp:coreProperties>
</file>