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.kobe.local\top\02_作業文書\01_局室区\12_建設局\07_道路計画課\02_計画係（自転車）\01_駐車場\01_令和３年度\02_照会回答・要望・依頼\44_令和２年度決算　経営比較分析\"/>
    </mc:Choice>
  </mc:AlternateContent>
  <workbookProtection workbookAlgorithmName="SHA-512" workbookHashValue="1eh3+/L6Jdd2nPR4o4OCqlRvVIeTHjt/opUsjubbEKBVUG30yjLGWLePqgx+sIKu2sgXV9hVE5uUqbw77ufmgw==" workbookSaltValue="f5FKNz+YlNs2RiZKiSuwDQ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CS51" i="4"/>
  <c r="CS30" i="4"/>
  <c r="IT76" i="4"/>
  <c r="HJ30" i="4"/>
  <c r="BZ76" i="4"/>
  <c r="MA51" i="4"/>
  <c r="C11" i="5"/>
  <c r="D11" i="5"/>
  <c r="E11" i="5"/>
  <c r="B11" i="5"/>
  <c r="BK76" i="4" l="1"/>
  <c r="LH51" i="4"/>
  <c r="LH30" i="4"/>
  <c r="LT76" i="4"/>
  <c r="GQ51" i="4"/>
  <c r="GQ30" i="4"/>
  <c r="BZ30" i="4"/>
  <c r="IE76" i="4"/>
  <c r="BZ51" i="4"/>
  <c r="HP76" i="4"/>
  <c r="BG30" i="4"/>
  <c r="KO51" i="4"/>
  <c r="AV76" i="4"/>
  <c r="KO30" i="4"/>
  <c r="LE76" i="4"/>
  <c r="FX51" i="4"/>
  <c r="BG51" i="4"/>
  <c r="FX30" i="4"/>
  <c r="HA76" i="4"/>
  <c r="AN51" i="4"/>
  <c r="FE30" i="4"/>
  <c r="AN30" i="4"/>
  <c r="KP76" i="4"/>
  <c r="FE51" i="4"/>
  <c r="JV30" i="4"/>
  <c r="AG76" i="4"/>
  <c r="JV51" i="4"/>
  <c r="KA76" i="4"/>
  <c r="EL51" i="4"/>
  <c r="JC30" i="4"/>
  <c r="GL76" i="4"/>
  <c r="R76" i="4"/>
  <c r="U51" i="4"/>
  <c r="EL30" i="4"/>
  <c r="U30" i="4"/>
  <c r="JC51" i="4"/>
</calcChain>
</file>

<file path=xl/sharedStrings.xml><?xml version="1.0" encoding="utf-8"?>
<sst xmlns="http://schemas.openxmlformats.org/spreadsheetml/2006/main" count="278" uniqueCount="143">
  <si>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</si>
  <si>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</si>
  <si>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</si>
  <si>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</si>
  <si>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</si>
  <si>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</si>
  <si>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</si>
  <si>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</si>
  <si>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</si>
  <si>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</si>
  <si>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</si>
  <si>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</si>
  <si>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</si>
  <si>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</si>
  <si>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</si>
  <si>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</si>
  <si>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</si>
  <si>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</si>
  <si>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</si>
  <si>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</si>
  <si>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</si>
  <si>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</si>
  <si>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</si>
  <si>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</si>
  <si>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</si>
  <si>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</si>
  <si>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</si>
  <si>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</si>
  <si>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</si>
  <si>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</si>
  <si>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</si>
  <si>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</si>
  <si>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</si>
  <si>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</si>
  <si>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</si>
  <si>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</si>
  <si>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</si>
  <si>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</si>
  <si>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</si>
  <si>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</si>
  <si>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</si>
  <si>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</si>
  <si>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</si>
  <si>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</si>
  <si>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</si>
  <si>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</si>
  <si>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</si>
  <si>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</si>
  <si>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</si>
  <si>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</si>
  <si>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</si>
  <si>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</si>
  <si>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</si>
  <si>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</si>
  <si>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</si>
  <si>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</si>
  <si>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</si>
  <si>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</si>
  <si>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</si>
  <si>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</si>
  <si>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</si>
  <si>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</si>
  <si>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</si>
  <si>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</si>
  <si>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</si>
  <si>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</si>
  <si>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</si>
  <si>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</si>
  <si>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</si>
  <si>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</si>
  <si>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</si>
  <si>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</si>
  <si>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</si>
  <si>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</si>
  <si>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</si>
  <si>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</si>
  <si>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</si>
  <si>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</si>
  <si>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</si>
  <si>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</si>
  <si>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</si>
  <si>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</si>
  <si>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</si>
  <si>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</si>
  <si>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</si>
  <si>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</si>
  <si>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</si>
  <si>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</si>
  <si>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</si>
  <si>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</si>
  <si>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</si>
  <si>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</si>
  <si>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</si>
  <si>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</si>
  <si>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</si>
  <si>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</si>
  <si>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</si>
  <si>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</si>
  <si>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</si>
  <si>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</si>
  <si>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</si>
  <si>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</si>
  <si>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</si>
  <si>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</si>
  <si>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</si>
  <si>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当該値(N-3)</t>
    <phoneticPr fontId="5"/>
  </si>
  <si>
    <t>当該値(N-1)</t>
    <phoneticPr fontId="5"/>
  </si>
  <si>
    <t>当該値(N)</t>
    <phoneticPr fontId="5"/>
  </si>
  <si>
    <t>当該値(N-4)</t>
    <phoneticPr fontId="5"/>
  </si>
  <si>
    <t>当該値(N-2)</t>
    <phoneticPr fontId="5"/>
  </si>
  <si>
    <t>当該値(N-1)</t>
    <phoneticPr fontId="5"/>
  </si>
  <si>
    <t>当該値(N-3)</t>
    <phoneticPr fontId="5"/>
  </si>
  <si>
    <t>当該値(N-2)</t>
    <phoneticPr fontId="5"/>
  </si>
  <si>
    <t>当該値(N-3)</t>
    <phoneticPr fontId="5"/>
  </si>
  <si>
    <t>当該値(N-2)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</si>
  <si>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</si>
  <si>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</si>
  <si>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</si>
  <si>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</si>
  <si>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</si>
  <si>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</si>
  <si>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兵庫県　神戸市</t>
  </si>
  <si>
    <t>新長田駐車場</t>
  </si>
  <si>
    <t>法非適用</t>
  </si>
  <si>
    <t>駐車場整備事業</t>
  </si>
  <si>
    <t>-</t>
  </si>
  <si>
    <t>Ａ２Ｂ１</t>
  </si>
  <si>
    <t>非設置</t>
  </si>
  <si>
    <t>該当数値なし</t>
  </si>
  <si>
    <t>都市計画駐車場</t>
  </si>
  <si>
    <t>地下式</t>
  </si>
  <si>
    <t>駅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</si>
  <si>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</si>
  <si>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</si>
  <si>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</si>
  <si>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</si>
  <si>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</si>
  <si>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</si>
  <si>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</si>
  <si>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①収益的収支比率について、前年度より微減しており、100%を下回る赤字である。
④売上高GOP比率、⑤EBITDAについても、昨年度より減少しており、EBITDAは類似施設の平均値を下回っている。
周辺商業施設利用者の変化や、近隣民間駐車場との価格差が原因であると考えられる。引続き、経営状況の改善に努めていく。</t>
    <rPh sb="13" eb="16">
      <t>ゼンネンド</t>
    </rPh>
    <rPh sb="18" eb="20">
      <t>ビゲン</t>
    </rPh>
    <rPh sb="68" eb="70">
      <t>ゲンショウ</t>
    </rPh>
    <phoneticPr fontId="5"/>
  </si>
  <si>
    <t>⑪稼働率について、令和２年度は新型コロナウイルス感染症拡大の影響で減少している。また、類似施設の平均値を下回っている。供用開始時と比べ、近隣の民間駐車場が増えたことが原因と考えられる。</t>
    <phoneticPr fontId="5"/>
  </si>
  <si>
    <t>経営状況を改善し、老朽化に対する設備改修費用や土木修繕費用を賄う必要がある。令和元年度から新たな取組みとしてカーシェアリング事業を開始した。引き続き指定管理者と連携しながら、収益の増加及び安定化を目指していく。</t>
    <phoneticPr fontId="5"/>
  </si>
  <si>
    <t>⑧設備投資見込額について、平均的であり、引き続き必要な設備更新に対する投資を計画的に実施していく。
⑩企業債残高対料金収入比率は、平成29年度より０となっている。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</si>
</sst>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59.6</c:v>
                </c:pt>
                <c:pt idx="1">
                  <c:v>19.899999999999999</c:v>
                </c:pt>
                <c:pt idx="2">
                  <c:v>58.5</c:v>
                </c:pt>
                <c:pt idx="3">
                  <c:v>73</c:v>
                </c:pt>
                <c:pt idx="4">
                  <c:v>61.2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8D-4A47-88FD-193E2A686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206.5</c:v>
                </c:pt>
                <c:pt idx="1">
                  <c:v>124.4</c:v>
                </c:pt>
                <c:pt idx="2">
                  <c:v>126.3</c:v>
                </c:pt>
                <c:pt idx="3">
                  <c:v>121.8</c:v>
                </c:pt>
                <c:pt idx="4">
                  <c:v>100.6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8D-4A47-88FD-193E2A686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291.89999999999998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64-4604-8DBC-678F7F395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320.39999999999998</c:v>
                </c:pt>
                <c:pt idx="1">
                  <c:v>243</c:v>
                </c:pt>
                <c:pt idx="2">
                  <c:v>193.1</c:v>
                </c:pt>
                <c:pt idx="3">
                  <c:v>163.69999999999999</c:v>
                </c:pt>
                <c:pt idx="4">
                  <c:v>117.8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64-4604-8DBC-678F7F395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A0AC-42B0-B2AB-8CBE6CCB8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AC-42B0-B2AB-8CBE6CCB8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EFB6-4BC8-81E5-D7B2B90217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B6-4BC8-81E5-D7B2B90217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8D-4E32-99CF-D855DAB79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17.100000000000001</c:v>
                </c:pt>
                <c:pt idx="1">
                  <c:v>16.899999999999999</c:v>
                </c:pt>
                <c:pt idx="2">
                  <c:v>12.1</c:v>
                </c:pt>
                <c:pt idx="3">
                  <c:v>6.5</c:v>
                </c:pt>
                <c:pt idx="4">
                  <c:v>9.8000000000000007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8D-4E32-99CF-D855DAB79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D2-42D7-9AC7-C0F09A47DE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158</c:v>
                </c:pt>
                <c:pt idx="1">
                  <c:v>117</c:v>
                </c:pt>
                <c:pt idx="2">
                  <c:v>96</c:v>
                </c:pt>
                <c:pt idx="3">
                  <c:v>37</c:v>
                </c:pt>
                <c:pt idx="4">
                  <c:v>9617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D2-42D7-9AC7-C0F09A47DE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142.69999999999999</c:v>
                </c:pt>
                <c:pt idx="1">
                  <c:v>135.5</c:v>
                </c:pt>
                <c:pt idx="2">
                  <c:v>128.6</c:v>
                </c:pt>
                <c:pt idx="3">
                  <c:v>122.7</c:v>
                </c:pt>
                <c:pt idx="4">
                  <c:v>104.1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13-4C1B-8035-6827173F9E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184.7</c:v>
                </c:pt>
                <c:pt idx="1">
                  <c:v>184.1</c:v>
                </c:pt>
                <c:pt idx="2">
                  <c:v>188.2</c:v>
                </c:pt>
                <c:pt idx="3">
                  <c:v>184.2</c:v>
                </c:pt>
                <c:pt idx="4">
                  <c:v>153.80000000000001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13-4C1B-8035-6827173F9E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-10.6</c:v>
                </c:pt>
                <c:pt idx="1">
                  <c:v>-89.5</c:v>
                </c:pt>
                <c:pt idx="2">
                  <c:v>-74.099999999999994</c:v>
                </c:pt>
                <c:pt idx="3">
                  <c:v>-40.5</c:v>
                </c:pt>
                <c:pt idx="4">
                  <c:v>-66.900000000000006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27-4300-81F5-B51D45ACF1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15</c:v>
                </c:pt>
                <c:pt idx="1">
                  <c:v>11.7</c:v>
                </c:pt>
                <c:pt idx="2">
                  <c:v>9.6</c:v>
                </c:pt>
                <c:pt idx="3">
                  <c:v>2.2000000000000002</c:v>
                </c:pt>
                <c:pt idx="4">
                  <c:v>-74.8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27-4300-81F5-B51D45ACF1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-3512</c:v>
                </c:pt>
                <c:pt idx="1">
                  <c:v>-39010</c:v>
                </c:pt>
                <c:pt idx="2">
                  <c:v>-28646</c:v>
                </c:pt>
                <c:pt idx="3">
                  <c:v>-14566</c:v>
                </c:pt>
                <c:pt idx="4">
                  <c:v>-20843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9A-4863-B9DF-4445D9C24F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37773</c:v>
                </c:pt>
                <c:pt idx="1">
                  <c:v>33351</c:v>
                </c:pt>
                <c:pt idx="2">
                  <c:v>18755</c:v>
                </c:pt>
                <c:pt idx="3">
                  <c:v>16100</c:v>
                </c:pt>
                <c:pt idx="4">
                  <c:v>4993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9A-4863-B9DF-4445D9C24F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【3,932】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【183.4】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【2,345】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【164.2】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【△65.9】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DM13" zoomScale="80" zoomScaleNormal="80" zoomScaleSheetLayoutView="70" workbookViewId="0">
      <selection activeCell="ND32" sqref="ND32:NR47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兵庫県神戸市　新長田駐車場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Ａ２Ｂ１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駅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9414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129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地下式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46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220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200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代行制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139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 t="str">
        <f>データ!$B$11</f>
        <v>H28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 t="str">
        <f>データ!$C$11</f>
        <v>H29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 t="str">
        <f>データ!$D$11</f>
        <v>H30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 t="str">
        <f>データ!$E$11</f>
        <v>R01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 t="str">
        <f>データ!$F$11</f>
        <v>R02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 t="str">
        <f>データ!$B$11</f>
        <v>H28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 t="str">
        <f>データ!$C$11</f>
        <v>H29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 t="str">
        <f>データ!$D$11</f>
        <v>H30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 t="str">
        <f>データ!$E$11</f>
        <v>R01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 t="str">
        <f>データ!$F$11</f>
        <v>R02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 t="str">
        <f>データ!$B$11</f>
        <v>H28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 t="str">
        <f>データ!$C$11</f>
        <v>H29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 t="str">
        <f>データ!$D$11</f>
        <v>H30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 t="str">
        <f>データ!$E$11</f>
        <v>R01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 t="str">
        <f>データ!$F$11</f>
        <v>R02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59.6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19.899999999999999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58.5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73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61.2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142.69999999999999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135.5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128.6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122.7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104.1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206.5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124.4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126.3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121.8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100.6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17.100000000000001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16.899999999999999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12.1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6.5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9.8000000000000007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184.7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184.1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188.2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184.2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153.80000000000001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142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140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 t="str">
        <f>データ!$B$11</f>
        <v>H28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 t="str">
        <f>データ!$C$11</f>
        <v>H29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 t="str">
        <f>データ!$D$11</f>
        <v>H30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 t="str">
        <f>データ!$E$11</f>
        <v>R01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 t="str">
        <f>データ!$F$11</f>
        <v>R02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 t="str">
        <f>データ!$B$11</f>
        <v>H28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 t="str">
        <f>データ!$C$11</f>
        <v>H29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 t="str">
        <f>データ!$D$11</f>
        <v>H30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 t="str">
        <f>データ!$E$11</f>
        <v>R01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 t="str">
        <f>データ!$F$11</f>
        <v>R02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 t="str">
        <f>データ!$B$11</f>
        <v>H28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 t="str">
        <f>データ!$C$11</f>
        <v>H29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 t="str">
        <f>データ!$D$11</f>
        <v>H30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 t="str">
        <f>データ!$E$11</f>
        <v>R01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 t="str">
        <f>データ!$F$11</f>
        <v>R02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>
        <f>データ!AU7</f>
        <v>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0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-10.6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-89.5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-74.099999999999994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-40.5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-66.900000000000006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>
        <f>データ!BQ7</f>
        <v>-3512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-39010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-28646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-14566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-20843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データ!AZ7</f>
        <v>158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117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96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37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9617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15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11.7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9.6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2.2000000000000002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-74.8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データ!BV7</f>
        <v>37773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33351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18755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16100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4993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141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データ!CM7</f>
        <v>0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 t="str">
        <f>データ!$B$11</f>
        <v>H28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 t="str">
        <f>データ!$C$11</f>
        <v>H29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 t="str">
        <f>データ!$D$11</f>
        <v>H30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 t="str">
        <f>データ!$E$11</f>
        <v>R01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 t="str">
        <f>データ!$F$11</f>
        <v>R02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>
        <f>データ!CN7</f>
        <v>167669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 t="str">
        <f>データ!$B$11</f>
        <v>H28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 t="str">
        <f>データ!$C$11</f>
        <v>H29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 t="str">
        <f>データ!$D$11</f>
        <v>H30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 t="str">
        <f>データ!$E$11</f>
        <v>R01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 t="str">
        <f>データ!$F$11</f>
        <v>R02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 t="str">
        <f>データ!$B$11</f>
        <v>H28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 t="str">
        <f>データ!$C$11</f>
        <v>H29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 t="str">
        <f>データ!$D$11</f>
        <v>H30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 t="str">
        <f>データ!$E$11</f>
        <v>R01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 t="str">
        <f>データ!$F$11</f>
        <v>R02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9">
        <f>データ!CZ7</f>
        <v>291.89999999999998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データ!DE7</f>
        <v>320.39999999999998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243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193.1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163.69999999999999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117.8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【630.7】</v>
      </c>
      <c r="C88" s="46" t="str">
        <f>データ!AT6</f>
        <v>【8.6】</v>
      </c>
      <c r="D88" s="46" t="str">
        <f>データ!BE6</f>
        <v>【2,345】</v>
      </c>
      <c r="E88" s="46" t="str">
        <f>データ!DU6</f>
        <v>【164.2】</v>
      </c>
      <c r="F88" s="46" t="str">
        <f>データ!BP6</f>
        <v>【△65.9】</v>
      </c>
      <c r="G88" s="46" t="str">
        <f>データ!CA6</f>
        <v>【3,932】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【183.4】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he1GqqxjGsRPG55QAgnUYHakzpIiUJ6jEmmIm4Di74VcfuwsRw2WNJBlu77UzcQbqHf2arD5NW+moE32RAbzGA==" saltValue="DalR9V3ako2IdPfEiYtpbA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100</v>
      </c>
      <c r="AK5" s="59" t="s">
        <v>101</v>
      </c>
      <c r="AL5" s="59" t="s">
        <v>102</v>
      </c>
      <c r="AM5" s="59" t="s">
        <v>103</v>
      </c>
      <c r="AN5" s="59" t="s">
        <v>104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89</v>
      </c>
      <c r="AV5" s="59" t="s">
        <v>105</v>
      </c>
      <c r="AW5" s="59" t="s">
        <v>91</v>
      </c>
      <c r="AX5" s="59" t="s">
        <v>106</v>
      </c>
      <c r="AY5" s="59" t="s">
        <v>93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100</v>
      </c>
      <c r="BG5" s="59" t="s">
        <v>101</v>
      </c>
      <c r="BH5" s="59" t="s">
        <v>91</v>
      </c>
      <c r="BI5" s="59" t="s">
        <v>106</v>
      </c>
      <c r="BJ5" s="59" t="s">
        <v>107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108</v>
      </c>
      <c r="BR5" s="59" t="s">
        <v>105</v>
      </c>
      <c r="BS5" s="59" t="s">
        <v>109</v>
      </c>
      <c r="BT5" s="59" t="s">
        <v>110</v>
      </c>
      <c r="BU5" s="59" t="s">
        <v>104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89</v>
      </c>
      <c r="CC5" s="59" t="s">
        <v>101</v>
      </c>
      <c r="CD5" s="59" t="s">
        <v>91</v>
      </c>
      <c r="CE5" s="59" t="s">
        <v>106</v>
      </c>
      <c r="CF5" s="59" t="s">
        <v>104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100</v>
      </c>
      <c r="CP5" s="59" t="s">
        <v>111</v>
      </c>
      <c r="CQ5" s="59" t="s">
        <v>112</v>
      </c>
      <c r="CR5" s="59" t="s">
        <v>110</v>
      </c>
      <c r="CS5" s="59" t="s">
        <v>93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89</v>
      </c>
      <c r="DA5" s="59" t="s">
        <v>113</v>
      </c>
      <c r="DB5" s="59" t="s">
        <v>114</v>
      </c>
      <c r="DC5" s="59" t="s">
        <v>115</v>
      </c>
      <c r="DD5" s="59" t="s">
        <v>93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108</v>
      </c>
      <c r="DL5" s="59" t="s">
        <v>101</v>
      </c>
      <c r="DM5" s="59" t="s">
        <v>102</v>
      </c>
      <c r="DN5" s="59" t="s">
        <v>103</v>
      </c>
      <c r="DO5" s="59" t="s">
        <v>107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116</v>
      </c>
      <c r="B6" s="60">
        <f>B8</f>
        <v>2020</v>
      </c>
      <c r="C6" s="60">
        <f t="shared" ref="C6:X6" si="1">C8</f>
        <v>281000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6</v>
      </c>
      <c r="H6" s="60" t="str">
        <f>SUBSTITUTE(H8,"　","")</f>
        <v>兵庫県神戸市</v>
      </c>
      <c r="I6" s="60" t="str">
        <f t="shared" si="1"/>
        <v>新長田駐車場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Ａ２Ｂ１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都市計画駐車場</v>
      </c>
      <c r="Q6" s="62" t="str">
        <f t="shared" si="1"/>
        <v>地下式</v>
      </c>
      <c r="R6" s="63">
        <f t="shared" si="1"/>
        <v>46</v>
      </c>
      <c r="S6" s="62" t="str">
        <f t="shared" si="1"/>
        <v>駅</v>
      </c>
      <c r="T6" s="62" t="str">
        <f t="shared" si="1"/>
        <v>無</v>
      </c>
      <c r="U6" s="63">
        <f t="shared" si="1"/>
        <v>9414</v>
      </c>
      <c r="V6" s="63">
        <f t="shared" si="1"/>
        <v>220</v>
      </c>
      <c r="W6" s="63">
        <f t="shared" si="1"/>
        <v>200</v>
      </c>
      <c r="X6" s="62" t="str">
        <f t="shared" si="1"/>
        <v>代行制</v>
      </c>
      <c r="Y6" s="64">
        <f>IF(Y8="-",NA(),Y8)</f>
        <v>59.6</v>
      </c>
      <c r="Z6" s="64">
        <f t="shared" ref="Z6:AH6" si="2">IF(Z8="-",NA(),Z8)</f>
        <v>19.899999999999999</v>
      </c>
      <c r="AA6" s="64">
        <f t="shared" si="2"/>
        <v>58.5</v>
      </c>
      <c r="AB6" s="64">
        <f t="shared" si="2"/>
        <v>73</v>
      </c>
      <c r="AC6" s="64">
        <f t="shared" si="2"/>
        <v>61.2</v>
      </c>
      <c r="AD6" s="64">
        <f t="shared" si="2"/>
        <v>206.5</v>
      </c>
      <c r="AE6" s="64">
        <f t="shared" si="2"/>
        <v>124.4</v>
      </c>
      <c r="AF6" s="64">
        <f t="shared" si="2"/>
        <v>126.3</v>
      </c>
      <c r="AG6" s="64">
        <f t="shared" si="2"/>
        <v>121.8</v>
      </c>
      <c r="AH6" s="64">
        <f t="shared" si="2"/>
        <v>100.6</v>
      </c>
      <c r="AI6" s="61" t="str">
        <f>IF(AI8="-","",IF(AI8="-","【-】","【"&amp;SUBSTITUTE(TEXT(AI8,"#,##0.0"),"-","△")&amp;"】"))</f>
        <v>【630.7】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17.100000000000001</v>
      </c>
      <c r="AP6" s="64">
        <f t="shared" si="3"/>
        <v>16.899999999999999</v>
      </c>
      <c r="AQ6" s="64">
        <f t="shared" si="3"/>
        <v>12.1</v>
      </c>
      <c r="AR6" s="64">
        <f t="shared" si="3"/>
        <v>6.5</v>
      </c>
      <c r="AS6" s="64">
        <f t="shared" si="3"/>
        <v>9.8000000000000007</v>
      </c>
      <c r="AT6" s="61" t="str">
        <f>IF(AT8="-","",IF(AT8="-","【-】","【"&amp;SUBSTITUTE(TEXT(AT8,"#,##0.0"),"-","△")&amp;"】"))</f>
        <v>【8.6】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158</v>
      </c>
      <c r="BA6" s="65">
        <f t="shared" si="4"/>
        <v>117</v>
      </c>
      <c r="BB6" s="65">
        <f t="shared" si="4"/>
        <v>96</v>
      </c>
      <c r="BC6" s="65">
        <f t="shared" si="4"/>
        <v>37</v>
      </c>
      <c r="BD6" s="65">
        <f t="shared" si="4"/>
        <v>9617</v>
      </c>
      <c r="BE6" s="63" t="str">
        <f>IF(BE8="-","",IF(BE8="-","【-】","【"&amp;SUBSTITUTE(TEXT(BE8,"#,##0"),"-","△")&amp;"】"))</f>
        <v>【2,345】</v>
      </c>
      <c r="BF6" s="64">
        <f>IF(BF8="-",NA(),BF8)</f>
        <v>-10.6</v>
      </c>
      <c r="BG6" s="64">
        <f t="shared" ref="BG6:BO6" si="5">IF(BG8="-",NA(),BG8)</f>
        <v>-89.5</v>
      </c>
      <c r="BH6" s="64">
        <f t="shared" si="5"/>
        <v>-74.099999999999994</v>
      </c>
      <c r="BI6" s="64">
        <f t="shared" si="5"/>
        <v>-40.5</v>
      </c>
      <c r="BJ6" s="64">
        <f t="shared" si="5"/>
        <v>-66.900000000000006</v>
      </c>
      <c r="BK6" s="64">
        <f t="shared" si="5"/>
        <v>15</v>
      </c>
      <c r="BL6" s="64">
        <f t="shared" si="5"/>
        <v>11.7</v>
      </c>
      <c r="BM6" s="64">
        <f t="shared" si="5"/>
        <v>9.6</v>
      </c>
      <c r="BN6" s="64">
        <f t="shared" si="5"/>
        <v>2.2000000000000002</v>
      </c>
      <c r="BO6" s="64">
        <f t="shared" si="5"/>
        <v>-74.8</v>
      </c>
      <c r="BP6" s="61" t="str">
        <f>IF(BP8="-","",IF(BP8="-","【-】","【"&amp;SUBSTITUTE(TEXT(BP8,"#,##0.0"),"-","△")&amp;"】"))</f>
        <v>【△65.9】</v>
      </c>
      <c r="BQ6" s="65">
        <f>IF(BQ8="-",NA(),BQ8)</f>
        <v>-3512</v>
      </c>
      <c r="BR6" s="65">
        <f t="shared" ref="BR6:BZ6" si="6">IF(BR8="-",NA(),BR8)</f>
        <v>-39010</v>
      </c>
      <c r="BS6" s="65">
        <f t="shared" si="6"/>
        <v>-28646</v>
      </c>
      <c r="BT6" s="65">
        <f t="shared" si="6"/>
        <v>-14566</v>
      </c>
      <c r="BU6" s="65">
        <f t="shared" si="6"/>
        <v>-20843</v>
      </c>
      <c r="BV6" s="65">
        <f t="shared" si="6"/>
        <v>37773</v>
      </c>
      <c r="BW6" s="65">
        <f t="shared" si="6"/>
        <v>33351</v>
      </c>
      <c r="BX6" s="65">
        <f t="shared" si="6"/>
        <v>18755</v>
      </c>
      <c r="BY6" s="65">
        <f t="shared" si="6"/>
        <v>16100</v>
      </c>
      <c r="BZ6" s="65">
        <f t="shared" si="6"/>
        <v>4993</v>
      </c>
      <c r="CA6" s="63" t="str">
        <f>IF(CA8="-","",IF(CA8="-","【-】","【"&amp;SUBSTITUTE(TEXT(CA8,"#,##0"),"-","△")&amp;"】"))</f>
        <v>【3,932】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117</v>
      </c>
      <c r="CM6" s="63">
        <f t="shared" ref="CM6:CN6" si="7">CM8</f>
        <v>0</v>
      </c>
      <c r="CN6" s="63">
        <f t="shared" si="7"/>
        <v>167669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117</v>
      </c>
      <c r="CZ6" s="64">
        <f>IF(CZ8="-",NA(),CZ8)</f>
        <v>291.89999999999998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320.39999999999998</v>
      </c>
      <c r="DF6" s="64">
        <f t="shared" si="8"/>
        <v>243</v>
      </c>
      <c r="DG6" s="64">
        <f t="shared" si="8"/>
        <v>193.1</v>
      </c>
      <c r="DH6" s="64">
        <f t="shared" si="8"/>
        <v>163.69999999999999</v>
      </c>
      <c r="DI6" s="64">
        <f t="shared" si="8"/>
        <v>117.8</v>
      </c>
      <c r="DJ6" s="61" t="str">
        <f>IF(DJ8="-","",IF(DJ8="-","【-】","【"&amp;SUBSTITUTE(TEXT(DJ8,"#,##0.0"),"-","△")&amp;"】"))</f>
        <v>【183.4】</v>
      </c>
      <c r="DK6" s="64">
        <f>IF(DK8="-",NA(),DK8)</f>
        <v>142.69999999999999</v>
      </c>
      <c r="DL6" s="64">
        <f t="shared" ref="DL6:DT6" si="9">IF(DL8="-",NA(),DL8)</f>
        <v>135.5</v>
      </c>
      <c r="DM6" s="64">
        <f t="shared" si="9"/>
        <v>128.6</v>
      </c>
      <c r="DN6" s="64">
        <f t="shared" si="9"/>
        <v>122.7</v>
      </c>
      <c r="DO6" s="64">
        <f t="shared" si="9"/>
        <v>104.1</v>
      </c>
      <c r="DP6" s="64">
        <f t="shared" si="9"/>
        <v>184.7</v>
      </c>
      <c r="DQ6" s="64">
        <f t="shared" si="9"/>
        <v>184.1</v>
      </c>
      <c r="DR6" s="64">
        <f t="shared" si="9"/>
        <v>188.2</v>
      </c>
      <c r="DS6" s="64">
        <f t="shared" si="9"/>
        <v>184.2</v>
      </c>
      <c r="DT6" s="64">
        <f t="shared" si="9"/>
        <v>153.80000000000001</v>
      </c>
      <c r="DU6" s="61" t="str">
        <f>IF(DU8="-","",IF(DU8="-","【-】","【"&amp;SUBSTITUTE(TEXT(DU8,"#,##0.0"),"-","△")&amp;"】"))</f>
        <v>【164.2】</v>
      </c>
    </row>
    <row r="7" spans="1:125" s="66" customFormat="1" x14ac:dyDescent="0.15">
      <c r="A7" s="49" t="s">
        <v>118</v>
      </c>
      <c r="B7" s="60">
        <f t="shared" ref="B7:X7" si="10">B8</f>
        <v>2020</v>
      </c>
      <c r="C7" s="60">
        <f t="shared" si="10"/>
        <v>281000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6</v>
      </c>
      <c r="H7" s="60" t="str">
        <f t="shared" si="10"/>
        <v>兵庫県　神戸市</v>
      </c>
      <c r="I7" s="60" t="str">
        <f t="shared" si="10"/>
        <v>新長田駐車場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Ａ２Ｂ１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都市計画駐車場</v>
      </c>
      <c r="Q7" s="62" t="str">
        <f t="shared" si="10"/>
        <v>地下式</v>
      </c>
      <c r="R7" s="63">
        <f t="shared" si="10"/>
        <v>46</v>
      </c>
      <c r="S7" s="62" t="str">
        <f t="shared" si="10"/>
        <v>駅</v>
      </c>
      <c r="T7" s="62" t="str">
        <f t="shared" si="10"/>
        <v>無</v>
      </c>
      <c r="U7" s="63">
        <f t="shared" si="10"/>
        <v>9414</v>
      </c>
      <c r="V7" s="63">
        <f t="shared" si="10"/>
        <v>220</v>
      </c>
      <c r="W7" s="63">
        <f t="shared" si="10"/>
        <v>200</v>
      </c>
      <c r="X7" s="62" t="str">
        <f t="shared" si="10"/>
        <v>代行制</v>
      </c>
      <c r="Y7" s="64">
        <f>Y8</f>
        <v>59.6</v>
      </c>
      <c r="Z7" s="64">
        <f t="shared" ref="Z7:AH7" si="11">Z8</f>
        <v>19.899999999999999</v>
      </c>
      <c r="AA7" s="64">
        <f t="shared" si="11"/>
        <v>58.5</v>
      </c>
      <c r="AB7" s="64">
        <f t="shared" si="11"/>
        <v>73</v>
      </c>
      <c r="AC7" s="64">
        <f t="shared" si="11"/>
        <v>61.2</v>
      </c>
      <c r="AD7" s="64">
        <f t="shared" si="11"/>
        <v>206.5</v>
      </c>
      <c r="AE7" s="64">
        <f t="shared" si="11"/>
        <v>124.4</v>
      </c>
      <c r="AF7" s="64">
        <f t="shared" si="11"/>
        <v>126.3</v>
      </c>
      <c r="AG7" s="64">
        <f t="shared" si="11"/>
        <v>121.8</v>
      </c>
      <c r="AH7" s="64">
        <f t="shared" si="11"/>
        <v>100.6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17.100000000000001</v>
      </c>
      <c r="AP7" s="64">
        <f t="shared" si="12"/>
        <v>16.899999999999999</v>
      </c>
      <c r="AQ7" s="64">
        <f t="shared" si="12"/>
        <v>12.1</v>
      </c>
      <c r="AR7" s="64">
        <f t="shared" si="12"/>
        <v>6.5</v>
      </c>
      <c r="AS7" s="64">
        <f t="shared" si="12"/>
        <v>9.8000000000000007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158</v>
      </c>
      <c r="BA7" s="65">
        <f t="shared" si="13"/>
        <v>117</v>
      </c>
      <c r="BB7" s="65">
        <f t="shared" si="13"/>
        <v>96</v>
      </c>
      <c r="BC7" s="65">
        <f t="shared" si="13"/>
        <v>37</v>
      </c>
      <c r="BD7" s="65">
        <f t="shared" si="13"/>
        <v>9617</v>
      </c>
      <c r="BE7" s="63"/>
      <c r="BF7" s="64">
        <f>BF8</f>
        <v>-10.6</v>
      </c>
      <c r="BG7" s="64">
        <f t="shared" ref="BG7:BO7" si="14">BG8</f>
        <v>-89.5</v>
      </c>
      <c r="BH7" s="64">
        <f t="shared" si="14"/>
        <v>-74.099999999999994</v>
      </c>
      <c r="BI7" s="64">
        <f t="shared" si="14"/>
        <v>-40.5</v>
      </c>
      <c r="BJ7" s="64">
        <f t="shared" si="14"/>
        <v>-66.900000000000006</v>
      </c>
      <c r="BK7" s="64">
        <f t="shared" si="14"/>
        <v>15</v>
      </c>
      <c r="BL7" s="64">
        <f t="shared" si="14"/>
        <v>11.7</v>
      </c>
      <c r="BM7" s="64">
        <f t="shared" si="14"/>
        <v>9.6</v>
      </c>
      <c r="BN7" s="64">
        <f t="shared" si="14"/>
        <v>2.2000000000000002</v>
      </c>
      <c r="BO7" s="64">
        <f t="shared" si="14"/>
        <v>-74.8</v>
      </c>
      <c r="BP7" s="61"/>
      <c r="BQ7" s="65">
        <f>BQ8</f>
        <v>-3512</v>
      </c>
      <c r="BR7" s="65">
        <f t="shared" ref="BR7:BZ7" si="15">BR8</f>
        <v>-39010</v>
      </c>
      <c r="BS7" s="65">
        <f t="shared" si="15"/>
        <v>-28646</v>
      </c>
      <c r="BT7" s="65">
        <f t="shared" si="15"/>
        <v>-14566</v>
      </c>
      <c r="BU7" s="65">
        <f t="shared" si="15"/>
        <v>-20843</v>
      </c>
      <c r="BV7" s="65">
        <f t="shared" si="15"/>
        <v>37773</v>
      </c>
      <c r="BW7" s="65">
        <f t="shared" si="15"/>
        <v>33351</v>
      </c>
      <c r="BX7" s="65">
        <f t="shared" si="15"/>
        <v>18755</v>
      </c>
      <c r="BY7" s="65">
        <f t="shared" si="15"/>
        <v>16100</v>
      </c>
      <c r="BZ7" s="65">
        <f t="shared" si="15"/>
        <v>4993</v>
      </c>
      <c r="CA7" s="63"/>
      <c r="CB7" s="64" t="s">
        <v>119</v>
      </c>
      <c r="CC7" s="64" t="s">
        <v>119</v>
      </c>
      <c r="CD7" s="64" t="s">
        <v>119</v>
      </c>
      <c r="CE7" s="64" t="s">
        <v>119</v>
      </c>
      <c r="CF7" s="64" t="s">
        <v>119</v>
      </c>
      <c r="CG7" s="64" t="s">
        <v>119</v>
      </c>
      <c r="CH7" s="64" t="s">
        <v>119</v>
      </c>
      <c r="CI7" s="64" t="s">
        <v>119</v>
      </c>
      <c r="CJ7" s="64" t="s">
        <v>119</v>
      </c>
      <c r="CK7" s="64" t="s">
        <v>120</v>
      </c>
      <c r="CL7" s="61"/>
      <c r="CM7" s="63">
        <f>CM8</f>
        <v>0</v>
      </c>
      <c r="CN7" s="63">
        <f>CN8</f>
        <v>167669</v>
      </c>
      <c r="CO7" s="64" t="s">
        <v>119</v>
      </c>
      <c r="CP7" s="64" t="s">
        <v>119</v>
      </c>
      <c r="CQ7" s="64" t="s">
        <v>119</v>
      </c>
      <c r="CR7" s="64" t="s">
        <v>119</v>
      </c>
      <c r="CS7" s="64" t="s">
        <v>119</v>
      </c>
      <c r="CT7" s="64" t="s">
        <v>119</v>
      </c>
      <c r="CU7" s="64" t="s">
        <v>119</v>
      </c>
      <c r="CV7" s="64" t="s">
        <v>119</v>
      </c>
      <c r="CW7" s="64" t="s">
        <v>119</v>
      </c>
      <c r="CX7" s="64" t="s">
        <v>120</v>
      </c>
      <c r="CY7" s="61"/>
      <c r="CZ7" s="64">
        <f>CZ8</f>
        <v>291.89999999999998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320.39999999999998</v>
      </c>
      <c r="DF7" s="64">
        <f t="shared" si="16"/>
        <v>243</v>
      </c>
      <c r="DG7" s="64">
        <f t="shared" si="16"/>
        <v>193.1</v>
      </c>
      <c r="DH7" s="64">
        <f t="shared" si="16"/>
        <v>163.69999999999999</v>
      </c>
      <c r="DI7" s="64">
        <f t="shared" si="16"/>
        <v>117.8</v>
      </c>
      <c r="DJ7" s="61"/>
      <c r="DK7" s="64">
        <f>DK8</f>
        <v>142.69999999999999</v>
      </c>
      <c r="DL7" s="64">
        <f t="shared" ref="DL7:DT7" si="17">DL8</f>
        <v>135.5</v>
      </c>
      <c r="DM7" s="64">
        <f t="shared" si="17"/>
        <v>128.6</v>
      </c>
      <c r="DN7" s="64">
        <f t="shared" si="17"/>
        <v>122.7</v>
      </c>
      <c r="DO7" s="64">
        <f t="shared" si="17"/>
        <v>104.1</v>
      </c>
      <c r="DP7" s="64">
        <f t="shared" si="17"/>
        <v>184.7</v>
      </c>
      <c r="DQ7" s="64">
        <f t="shared" si="17"/>
        <v>184.1</v>
      </c>
      <c r="DR7" s="64">
        <f t="shared" si="17"/>
        <v>188.2</v>
      </c>
      <c r="DS7" s="64">
        <f t="shared" si="17"/>
        <v>184.2</v>
      </c>
      <c r="DT7" s="64">
        <f t="shared" si="17"/>
        <v>153.80000000000001</v>
      </c>
      <c r="DU7" s="61"/>
    </row>
    <row r="8" spans="1:125" s="66" customFormat="1" x14ac:dyDescent="0.15">
      <c r="A8" s="49"/>
      <c r="B8" s="67">
        <v>2020</v>
      </c>
      <c r="C8" s="67">
        <v>281000</v>
      </c>
      <c r="D8" s="67">
        <v>47</v>
      </c>
      <c r="E8" s="67">
        <v>14</v>
      </c>
      <c r="F8" s="67">
        <v>0</v>
      </c>
      <c r="G8" s="67">
        <v>6</v>
      </c>
      <c r="H8" s="67" t="s">
        <v>121</v>
      </c>
      <c r="I8" s="67" t="s">
        <v>122</v>
      </c>
      <c r="J8" s="67" t="s">
        <v>123</v>
      </c>
      <c r="K8" s="67" t="s">
        <v>124</v>
      </c>
      <c r="L8" s="67" t="s">
        <v>125</v>
      </c>
      <c r="M8" s="67" t="s">
        <v>126</v>
      </c>
      <c r="N8" s="67" t="s">
        <v>127</v>
      </c>
      <c r="O8" s="68" t="s">
        <v>128</v>
      </c>
      <c r="P8" s="69" t="s">
        <v>129</v>
      </c>
      <c r="Q8" s="69" t="s">
        <v>130</v>
      </c>
      <c r="R8" s="70">
        <v>46</v>
      </c>
      <c r="S8" s="69" t="s">
        <v>131</v>
      </c>
      <c r="T8" s="69" t="s">
        <v>132</v>
      </c>
      <c r="U8" s="70">
        <v>9414</v>
      </c>
      <c r="V8" s="70">
        <v>220</v>
      </c>
      <c r="W8" s="70">
        <v>200</v>
      </c>
      <c r="X8" s="69" t="s">
        <v>133</v>
      </c>
      <c r="Y8" s="71">
        <v>59.6</v>
      </c>
      <c r="Z8" s="71">
        <v>19.899999999999999</v>
      </c>
      <c r="AA8" s="71">
        <v>58.5</v>
      </c>
      <c r="AB8" s="71">
        <v>73</v>
      </c>
      <c r="AC8" s="71">
        <v>61.2</v>
      </c>
      <c r="AD8" s="71">
        <v>206.5</v>
      </c>
      <c r="AE8" s="71">
        <v>124.4</v>
      </c>
      <c r="AF8" s="71">
        <v>126.3</v>
      </c>
      <c r="AG8" s="71">
        <v>121.8</v>
      </c>
      <c r="AH8" s="71">
        <v>100.6</v>
      </c>
      <c r="AI8" s="68">
        <v>630.70000000000005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17.100000000000001</v>
      </c>
      <c r="AP8" s="71">
        <v>16.899999999999999</v>
      </c>
      <c r="AQ8" s="71">
        <v>12.1</v>
      </c>
      <c r="AR8" s="71">
        <v>6.5</v>
      </c>
      <c r="AS8" s="71">
        <v>9.8000000000000007</v>
      </c>
      <c r="AT8" s="68">
        <v>8.6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158</v>
      </c>
      <c r="BA8" s="72">
        <v>117</v>
      </c>
      <c r="BB8" s="72">
        <v>96</v>
      </c>
      <c r="BC8" s="72">
        <v>37</v>
      </c>
      <c r="BD8" s="72">
        <v>9617</v>
      </c>
      <c r="BE8" s="72">
        <v>2345</v>
      </c>
      <c r="BF8" s="71">
        <v>-10.6</v>
      </c>
      <c r="BG8" s="71">
        <v>-89.5</v>
      </c>
      <c r="BH8" s="71">
        <v>-74.099999999999994</v>
      </c>
      <c r="BI8" s="71">
        <v>-40.5</v>
      </c>
      <c r="BJ8" s="71">
        <v>-66.900000000000006</v>
      </c>
      <c r="BK8" s="71">
        <v>15</v>
      </c>
      <c r="BL8" s="71">
        <v>11.7</v>
      </c>
      <c r="BM8" s="71">
        <v>9.6</v>
      </c>
      <c r="BN8" s="71">
        <v>2.2000000000000002</v>
      </c>
      <c r="BO8" s="71">
        <v>-74.8</v>
      </c>
      <c r="BP8" s="68">
        <v>-65.900000000000006</v>
      </c>
      <c r="BQ8" s="72">
        <v>-3512</v>
      </c>
      <c r="BR8" s="72">
        <v>-39010</v>
      </c>
      <c r="BS8" s="72">
        <v>-28646</v>
      </c>
      <c r="BT8" s="73">
        <v>-14566</v>
      </c>
      <c r="BU8" s="73">
        <v>-20843</v>
      </c>
      <c r="BV8" s="72">
        <v>37773</v>
      </c>
      <c r="BW8" s="72">
        <v>33351</v>
      </c>
      <c r="BX8" s="72">
        <v>18755</v>
      </c>
      <c r="BY8" s="72">
        <v>16100</v>
      </c>
      <c r="BZ8" s="72">
        <v>4993</v>
      </c>
      <c r="CA8" s="70">
        <v>3932</v>
      </c>
      <c r="CB8" s="71" t="s">
        <v>125</v>
      </c>
      <c r="CC8" s="71" t="s">
        <v>125</v>
      </c>
      <c r="CD8" s="71" t="s">
        <v>125</v>
      </c>
      <c r="CE8" s="71" t="s">
        <v>125</v>
      </c>
      <c r="CF8" s="71" t="s">
        <v>125</v>
      </c>
      <c r="CG8" s="71" t="s">
        <v>125</v>
      </c>
      <c r="CH8" s="71" t="s">
        <v>125</v>
      </c>
      <c r="CI8" s="71" t="s">
        <v>125</v>
      </c>
      <c r="CJ8" s="71" t="s">
        <v>125</v>
      </c>
      <c r="CK8" s="71" t="s">
        <v>125</v>
      </c>
      <c r="CL8" s="68" t="s">
        <v>125</v>
      </c>
      <c r="CM8" s="70">
        <v>0</v>
      </c>
      <c r="CN8" s="70">
        <v>167669</v>
      </c>
      <c r="CO8" s="71" t="s">
        <v>125</v>
      </c>
      <c r="CP8" s="71" t="s">
        <v>125</v>
      </c>
      <c r="CQ8" s="71" t="s">
        <v>125</v>
      </c>
      <c r="CR8" s="71" t="s">
        <v>125</v>
      </c>
      <c r="CS8" s="71" t="s">
        <v>125</v>
      </c>
      <c r="CT8" s="71" t="s">
        <v>125</v>
      </c>
      <c r="CU8" s="71" t="s">
        <v>125</v>
      </c>
      <c r="CV8" s="71" t="s">
        <v>125</v>
      </c>
      <c r="CW8" s="71" t="s">
        <v>125</v>
      </c>
      <c r="CX8" s="71" t="s">
        <v>125</v>
      </c>
      <c r="CY8" s="68" t="s">
        <v>125</v>
      </c>
      <c r="CZ8" s="71">
        <v>291.89999999999998</v>
      </c>
      <c r="DA8" s="71">
        <v>0</v>
      </c>
      <c r="DB8" s="71">
        <v>0</v>
      </c>
      <c r="DC8" s="71">
        <v>0</v>
      </c>
      <c r="DD8" s="71">
        <v>0</v>
      </c>
      <c r="DE8" s="71">
        <v>320.39999999999998</v>
      </c>
      <c r="DF8" s="71">
        <v>243</v>
      </c>
      <c r="DG8" s="71">
        <v>193.1</v>
      </c>
      <c r="DH8" s="71">
        <v>163.69999999999999</v>
      </c>
      <c r="DI8" s="71">
        <v>117.8</v>
      </c>
      <c r="DJ8" s="68">
        <v>183.4</v>
      </c>
      <c r="DK8" s="71">
        <v>142.69999999999999</v>
      </c>
      <c r="DL8" s="71">
        <v>135.5</v>
      </c>
      <c r="DM8" s="71">
        <v>128.6</v>
      </c>
      <c r="DN8" s="71">
        <v>122.7</v>
      </c>
      <c r="DO8" s="71">
        <v>104.1</v>
      </c>
      <c r="DP8" s="71">
        <v>184.7</v>
      </c>
      <c r="DQ8" s="71">
        <v>184.1</v>
      </c>
      <c r="DR8" s="71">
        <v>188.2</v>
      </c>
      <c r="DS8" s="71">
        <v>184.2</v>
      </c>
      <c r="DT8" s="71">
        <v>153.80000000000001</v>
      </c>
      <c r="DU8" s="68">
        <v>164.2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134</v>
      </c>
      <c r="C10" s="78" t="s">
        <v>135</v>
      </c>
      <c r="D10" s="78" t="s">
        <v>136</v>
      </c>
      <c r="E10" s="78" t="s">
        <v>137</v>
      </c>
      <c r="F10" s="78" t="s">
        <v>138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H28</v>
      </c>
      <c r="C11" s="79" t="str">
        <f>IF(VALUE($B$6)=0,"",IF(VALUE($B$6)&gt;2021,"R"&amp;TEXT(VALUE($B$6)-2021,"00"),"H"&amp;VALUE($B$6)-1991))</f>
        <v>H29</v>
      </c>
      <c r="D11" s="79" t="str">
        <f>IF(VALUE($B$6)=0,"",IF(VALUE($B$6)&gt;2020,"R"&amp;TEXT(VALUE($B$6)-2020,"00"),"H"&amp;VALUE($B$6)-1990))</f>
        <v>H30</v>
      </c>
      <c r="E11" s="79" t="str">
        <f>IF(VALUE($B$6)=0,"",IF(VALUE($B$6)&gt;2019,"R"&amp;TEXT(VALUE($B$6)-2019,"00"),"H"&amp;VALUE($B$6)-1989))</f>
        <v>R01</v>
      </c>
      <c r="F11" s="79" t="str">
        <f>IF(VALUE($B$6)=0,"",IF(VALUE($B$6)&gt;2018,"R"&amp;TEXT(VALUE($B$6)-2018,"00"),"H"&amp;VALUE($B$6)-1988))</f>
        <v>R02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Windows ユーザー</cp:lastModifiedBy>
  <cp:lastPrinted>2022-01-12T08:26:28Z</cp:lastPrinted>
  <dcterms:created xsi:type="dcterms:W3CDTF">2021-12-17T06:05:38Z</dcterms:created>
  <dcterms:modified xsi:type="dcterms:W3CDTF">2022-01-12T08:26:31Z</dcterms:modified>
  <cp:category/>
</cp:coreProperties>
</file>