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.kobe.local\top\02_作業文書\01_局室区\12_建設局\07_道路計画課\02_計画係（自転車）\01_駐車場\01_令和３年度\02_照会回答・要望・依頼\44_令和２年度決算　経営比較分析\"/>
    </mc:Choice>
  </mc:AlternateContent>
  <workbookProtection workbookAlgorithmName="SHA-512" workbookHashValue="K9umtVc0lANos9+VD+17sGJpvmMgH2mXPlUbgI53Hq5QLAsPnGwO1YnJA5yunTO/41df+AUPN5SPk9FyIk7nYA==" workbookSaltValue="tOVd9142ByMuz4zDE78c8Q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IT76" i="4"/>
  <c r="CS51" i="4"/>
  <c r="HJ30" i="4"/>
  <c r="CS30" i="4"/>
  <c r="BZ76" i="4"/>
  <c r="MA51" i="4"/>
  <c r="C11" i="5"/>
  <c r="D11" i="5"/>
  <c r="E11" i="5"/>
  <c r="B11" i="5"/>
  <c r="BK76" i="4" l="1"/>
  <c r="LH51" i="4"/>
  <c r="LT76" i="4"/>
  <c r="GQ51" i="4"/>
  <c r="LH30" i="4"/>
  <c r="BZ51" i="4"/>
  <c r="BZ30" i="4"/>
  <c r="IE76" i="4"/>
  <c r="GQ30" i="4"/>
  <c r="HP76" i="4"/>
  <c r="BG30" i="4"/>
  <c r="FX30" i="4"/>
  <c r="AV76" i="4"/>
  <c r="KO51" i="4"/>
  <c r="KO30" i="4"/>
  <c r="LE76" i="4"/>
  <c r="FX51" i="4"/>
  <c r="BG51" i="4"/>
  <c r="HA76" i="4"/>
  <c r="AN51" i="4"/>
  <c r="FE30" i="4"/>
  <c r="FE51" i="4"/>
  <c r="AN30" i="4"/>
  <c r="JV51" i="4"/>
  <c r="AG76" i="4"/>
  <c r="KP76" i="4"/>
  <c r="JV30" i="4"/>
  <c r="KA76" i="4"/>
  <c r="EL51" i="4"/>
  <c r="JC30" i="4"/>
  <c r="R76" i="4"/>
  <c r="GL76" i="4"/>
  <c r="U51" i="4"/>
  <c r="EL30" i="4"/>
  <c r="JC51" i="4"/>
  <c r="U30" i="4"/>
</calcChain>
</file>

<file path=xl/sharedStrings.xml><?xml version="1.0" encoding="utf-8"?>
<sst xmlns="http://schemas.openxmlformats.org/spreadsheetml/2006/main" count="278" uniqueCount="138">
  <si>
    <t>経営比較分析表（令和2年度決算）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</si>
  <si>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</si>
  <si>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</si>
  <si>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</si>
  <si>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</si>
  <si>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</si>
  <si>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</si>
  <si>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</si>
  <si>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</si>
  <si>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</si>
  <si>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</si>
  <si>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</si>
  <si>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</si>
  <si>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</si>
  <si>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</si>
  <si>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</si>
  <si>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</si>
  <si>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</si>
  <si>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</si>
  <si>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</si>
  <si>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</si>
  <si>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</si>
  <si>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</si>
  <si>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</si>
  <si>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</si>
  <si>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</si>
  <si>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</si>
  <si>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</si>
  <si>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</si>
  <si>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</si>
  <si>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</si>
  <si>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</si>
  <si>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</si>
  <si>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</si>
  <si>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</si>
  <si>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</si>
  <si>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</si>
  <si>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</si>
  <si>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</si>
  <si>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</si>
  <si>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</si>
  <si>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</si>
  <si>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</si>
  <si>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</si>
  <si>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</si>
  <si>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</si>
  <si>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</si>
  <si>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</si>
  <si>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</si>
  <si>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</si>
  <si>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</si>
  <si>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</si>
  <si>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</si>
  <si>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</si>
  <si>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</si>
  <si>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</si>
  <si>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</si>
  <si>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</si>
  <si>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</si>
  <si>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</si>
  <si>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</si>
  <si>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</si>
  <si>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</si>
  <si>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</si>
  <si>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</si>
  <si>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</si>
  <si>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</si>
  <si>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</si>
  <si>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</si>
  <si>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</si>
  <si>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</si>
  <si>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</si>
  <si>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</si>
  <si>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</si>
  <si>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</si>
  <si>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</si>
  <si>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</si>
  <si>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</si>
  <si>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</si>
  <si>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</si>
  <si>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</si>
  <si>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</si>
  <si>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</si>
  <si>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</si>
  <si>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</si>
  <si>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</si>
  <si>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</si>
  <si>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</si>
  <si>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</si>
  <si>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</si>
  <si>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</si>
  <si>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</si>
  <si>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</si>
  <si>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</si>
  <si>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</si>
  <si>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</si>
  <si>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</si>
  <si>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</si>
  <si>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</si>
  <si>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</si>
  <si>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</si>
  <si>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</si>
  <si>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</si>
  <si>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</si>
  <si>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当該値(N-2)</t>
    <phoneticPr fontId="5"/>
  </si>
  <si>
    <t>当該値(N-1)</t>
    <phoneticPr fontId="5"/>
  </si>
  <si>
    <t>当該値(N)</t>
    <phoneticPr fontId="5"/>
  </si>
  <si>
    <t>当該値(N-3)</t>
    <phoneticPr fontId="5"/>
  </si>
  <si>
    <t>当該値(N-4)</t>
    <phoneticPr fontId="5"/>
  </si>
  <si>
    <t>当該値(N-3)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</si>
  <si>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</si>
  <si>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</si>
  <si>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</si>
  <si>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</si>
  <si>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</si>
  <si>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</si>
  <si>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兵庫県　神戸市</t>
  </si>
  <si>
    <t>和田岬駐車場</t>
  </si>
  <si>
    <t>法非適用</t>
  </si>
  <si>
    <t>駐車場整備事業</t>
  </si>
  <si>
    <t>-</t>
  </si>
  <si>
    <t>Ａ２Ｂ１</t>
  </si>
  <si>
    <t>非設置</t>
  </si>
  <si>
    <t>該当数値なし</t>
  </si>
  <si>
    <t>都市計画駐車場</t>
  </si>
  <si>
    <t>地下式</t>
  </si>
  <si>
    <t>駅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</si>
  <si>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</si>
  <si>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</si>
  <si>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</si>
  <si>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</si>
  <si>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</si>
  <si>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</si>
  <si>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</si>
  <si>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①収益的収支比率について、前年度から微減しているが、100％を超える黒字であり、類似施設の平均値を大きく上回っている。
④売上高GOP比率、⑤EBITDAについては、前年度から減少しているが、類似施設の平均値を大きく上回っている。</t>
    <rPh sb="13" eb="15">
      <t>ゼンネン</t>
    </rPh>
    <rPh sb="18" eb="20">
      <t>ビゲン</t>
    </rPh>
    <rPh sb="31" eb="32">
      <t>コ</t>
    </rPh>
    <rPh sb="34" eb="36">
      <t>クロジ</t>
    </rPh>
    <rPh sb="83" eb="85">
      <t>ゼンネン</t>
    </rPh>
    <rPh sb="88" eb="90">
      <t>ゲンショウ</t>
    </rPh>
    <phoneticPr fontId="5"/>
  </si>
  <si>
    <t>⑧設備投資見込額について、前年度より増加している。今後、必要な設備更新に対する投資を計画的に実施していく。
⑩企業債残高対料金収入比率は、平成30年度より０となっている。</t>
    <rPh sb="13" eb="16">
      <t>ゼンネンド</t>
    </rPh>
    <rPh sb="18" eb="20">
      <t>ゾウカ</t>
    </rPh>
    <phoneticPr fontId="5"/>
  </si>
  <si>
    <t>⑪稼働率について、直近3年間はほぼ横ばいであり、類似施設の平均値を下回っている。令和２年度は新型コロナウイルス感染症拡大の影響で減少している。
通勤目的の長時間利用車両が多いためと考えられる。</t>
    <phoneticPr fontId="5"/>
  </si>
  <si>
    <t>近隣の企業への通勤・訪問者の利用が多い。今年度の収益的収支比率は黒字であったが、引き続き指定管理者と連携しながら、収益の増加及び安定化を目指していく。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</si>
</sst>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45.7</c:v>
                </c:pt>
                <c:pt idx="1">
                  <c:v>29.6</c:v>
                </c:pt>
                <c:pt idx="2">
                  <c:v>40.700000000000003</c:v>
                </c:pt>
                <c:pt idx="3">
                  <c:v>158.1</c:v>
                </c:pt>
                <c:pt idx="4">
                  <c:v>148.9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25-4EC3-9A9C-65E3ED4A1A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206.5</c:v>
                </c:pt>
                <c:pt idx="1">
                  <c:v>124.4</c:v>
                </c:pt>
                <c:pt idx="2">
                  <c:v>126.3</c:v>
                </c:pt>
                <c:pt idx="3">
                  <c:v>121.8</c:v>
                </c:pt>
                <c:pt idx="4">
                  <c:v>100.6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25-4EC3-9A9C-65E3ED4A1A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410.1</c:v>
                </c:pt>
                <c:pt idx="1">
                  <c:v>143.80000000000001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C5-4C4C-A9C9-E997248D0C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320.39999999999998</c:v>
                </c:pt>
                <c:pt idx="1">
                  <c:v>243</c:v>
                </c:pt>
                <c:pt idx="2">
                  <c:v>193.1</c:v>
                </c:pt>
                <c:pt idx="3">
                  <c:v>163.69999999999999</c:v>
                </c:pt>
                <c:pt idx="4">
                  <c:v>117.8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C5-4C4C-A9C9-E997248D0C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B208-44D0-B983-941EDA5708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08-44D0-B983-941EDA5708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A94F-4D76-9DC6-E2D417E6AF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4F-4D76-9DC6-E2D417E6AF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B6-416D-8C69-5C37B94A5C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17.100000000000001</c:v>
                </c:pt>
                <c:pt idx="1">
                  <c:v>16.899999999999999</c:v>
                </c:pt>
                <c:pt idx="2">
                  <c:v>12.1</c:v>
                </c:pt>
                <c:pt idx="3">
                  <c:v>6.5</c:v>
                </c:pt>
                <c:pt idx="4">
                  <c:v>9.8000000000000007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B6-416D-8C69-5C37B94A5C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F9-49FC-9A0B-EA5DF1FB27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158</c:v>
                </c:pt>
                <c:pt idx="1">
                  <c:v>117</c:v>
                </c:pt>
                <c:pt idx="2">
                  <c:v>96</c:v>
                </c:pt>
                <c:pt idx="3">
                  <c:v>37</c:v>
                </c:pt>
                <c:pt idx="4">
                  <c:v>9617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F9-49FC-9A0B-EA5DF1FB27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127.9</c:v>
                </c:pt>
                <c:pt idx="1">
                  <c:v>77.099999999999994</c:v>
                </c:pt>
                <c:pt idx="2">
                  <c:v>72.099999999999994</c:v>
                </c:pt>
                <c:pt idx="3">
                  <c:v>68.099999999999994</c:v>
                </c:pt>
                <c:pt idx="4">
                  <c:v>59.3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4C-4165-AF1B-FBE6AECFDF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184.7</c:v>
                </c:pt>
                <c:pt idx="1">
                  <c:v>184.1</c:v>
                </c:pt>
                <c:pt idx="2">
                  <c:v>188.2</c:v>
                </c:pt>
                <c:pt idx="3">
                  <c:v>184.2</c:v>
                </c:pt>
                <c:pt idx="4">
                  <c:v>153.80000000000001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4C-4165-AF1B-FBE6AECFDF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37</c:v>
                </c:pt>
                <c:pt idx="1">
                  <c:v>40.700000000000003</c:v>
                </c:pt>
                <c:pt idx="2">
                  <c:v>-2.2999999999999998</c:v>
                </c:pt>
                <c:pt idx="3">
                  <c:v>33.1</c:v>
                </c:pt>
                <c:pt idx="4">
                  <c:v>26.4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56-446D-865C-570B432D9D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15</c:v>
                </c:pt>
                <c:pt idx="1">
                  <c:v>11.7</c:v>
                </c:pt>
                <c:pt idx="2">
                  <c:v>9.6</c:v>
                </c:pt>
                <c:pt idx="3">
                  <c:v>2.2000000000000002</c:v>
                </c:pt>
                <c:pt idx="4">
                  <c:v>-74.8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56-446D-865C-570B432D9D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16819</c:v>
                </c:pt>
                <c:pt idx="1">
                  <c:v>16059</c:v>
                </c:pt>
                <c:pt idx="2">
                  <c:v>158</c:v>
                </c:pt>
                <c:pt idx="3">
                  <c:v>14247</c:v>
                </c:pt>
                <c:pt idx="4">
                  <c:v>11943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15-4D2C-8327-B98277EF34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37773</c:v>
                </c:pt>
                <c:pt idx="1">
                  <c:v>33351</c:v>
                </c:pt>
                <c:pt idx="2">
                  <c:v>18755</c:v>
                </c:pt>
                <c:pt idx="3">
                  <c:v>16100</c:v>
                </c:pt>
                <c:pt idx="4">
                  <c:v>4993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15-4D2C-8327-B98277EF34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【3,932】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【183.4】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【2,345】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【164.2】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【△65.9】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DM28" zoomScale="80" zoomScaleNormal="80" zoomScaleSheetLayoutView="70" workbookViewId="0">
      <selection activeCell="ND66" sqref="ND66:NR82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兵庫県神戸市　和田岬駐車場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Ａ２Ｂ１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駅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7222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124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地下式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19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140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300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代行制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134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 t="str">
        <f>データ!$B$11</f>
        <v>H28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 t="str">
        <f>データ!$C$11</f>
        <v>H29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 t="str">
        <f>データ!$D$11</f>
        <v>H30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 t="str">
        <f>データ!$E$11</f>
        <v>R01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 t="str">
        <f>データ!$F$11</f>
        <v>R02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 t="str">
        <f>データ!$B$11</f>
        <v>H28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 t="str">
        <f>データ!$C$11</f>
        <v>H29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 t="str">
        <f>データ!$D$11</f>
        <v>H30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 t="str">
        <f>データ!$E$11</f>
        <v>R01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 t="str">
        <f>データ!$F$11</f>
        <v>R02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 t="str">
        <f>データ!$B$11</f>
        <v>H28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 t="str">
        <f>データ!$C$11</f>
        <v>H29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 t="str">
        <f>データ!$D$11</f>
        <v>H30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 t="str">
        <f>データ!$E$11</f>
        <v>R01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 t="str">
        <f>データ!$F$11</f>
        <v>R02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45.7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29.6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40.700000000000003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158.1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148.9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127.9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77.099999999999994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72.099999999999994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68.099999999999994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59.3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206.5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124.4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126.3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121.8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100.6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17.100000000000001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16.899999999999999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12.1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6.5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9.8000000000000007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184.7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184.1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188.2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184.2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153.80000000000001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135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30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136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 t="str">
        <f>データ!$B$11</f>
        <v>H28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 t="str">
        <f>データ!$C$11</f>
        <v>H29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 t="str">
        <f>データ!$D$11</f>
        <v>H30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 t="str">
        <f>データ!$E$11</f>
        <v>R01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 t="str">
        <f>データ!$F$11</f>
        <v>R02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 t="str">
        <f>データ!$B$11</f>
        <v>H28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 t="str">
        <f>データ!$C$11</f>
        <v>H29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 t="str">
        <f>データ!$D$11</f>
        <v>H30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 t="str">
        <f>データ!$E$11</f>
        <v>R01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 t="str">
        <f>データ!$F$11</f>
        <v>R02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 t="str">
        <f>データ!$B$11</f>
        <v>H28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 t="str">
        <f>データ!$C$11</f>
        <v>H29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 t="str">
        <f>データ!$D$11</f>
        <v>H30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 t="str">
        <f>データ!$E$11</f>
        <v>R01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 t="str">
        <f>データ!$F$11</f>
        <v>R02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5">
        <f>データ!AU7</f>
        <v>0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>
        <f>データ!AV7</f>
        <v>0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>
        <f>データ!AW7</f>
        <v>0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データ!AX7</f>
        <v>0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データ!AY7</f>
        <v>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37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40.700000000000003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-2.2999999999999998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33.1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26.4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5">
        <f>データ!BQ7</f>
        <v>16819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データ!BR7</f>
        <v>16059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データ!BS7</f>
        <v>158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データ!BT7</f>
        <v>14247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データ!BU7</f>
        <v>11943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5">
        <f>データ!AZ7</f>
        <v>158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データ!BA7</f>
        <v>117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データ!BB7</f>
        <v>96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データ!BC7</f>
        <v>37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データ!BD7</f>
        <v>9617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15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11.7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9.6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2.2000000000000002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-74.8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5">
        <f>データ!BV7</f>
        <v>37773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データ!BW7</f>
        <v>33351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データ!BX7</f>
        <v>18755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データ!BY7</f>
        <v>16100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データ!BZ7</f>
        <v>4993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31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6" t="s">
        <v>32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33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137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7">
        <f>データ!CM7</f>
        <v>0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6" t="s">
        <v>34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6" t="str">
        <f>データ!$B$11</f>
        <v>H28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 t="str">
        <f>データ!$C$11</f>
        <v>H29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 t="str">
        <f>データ!$D$11</f>
        <v>H30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 t="str">
        <f>データ!$E$11</f>
        <v>R01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 t="str">
        <f>データ!$F$11</f>
        <v>R02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4"/>
      <c r="CP76" s="4"/>
      <c r="CQ76" s="4"/>
      <c r="CR76" s="4"/>
      <c r="CS76" s="4"/>
      <c r="CT76" s="4"/>
      <c r="CU76" s="4"/>
      <c r="CV76" s="127">
        <f>データ!CN7</f>
        <v>381757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6" t="str">
        <f>データ!$B$11</f>
        <v>H28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 t="str">
        <f>データ!$C$11</f>
        <v>H29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 t="str">
        <f>データ!$D$11</f>
        <v>H30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 t="str">
        <f>データ!$E$11</f>
        <v>R01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 t="str">
        <f>データ!$F$11</f>
        <v>R02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6" t="str">
        <f>データ!$B$11</f>
        <v>H28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 t="str">
        <f>データ!$C$11</f>
        <v>H29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 t="str">
        <f>データ!$D$11</f>
        <v>H30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 t="str">
        <f>データ!$E$11</f>
        <v>R01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 t="str">
        <f>データ!$F$11</f>
        <v>R02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15">
      <c r="A77" s="2"/>
      <c r="B77" s="22"/>
      <c r="C77" s="4"/>
      <c r="D77" s="4"/>
      <c r="E77" s="4"/>
      <c r="F77" s="4"/>
      <c r="I77" s="139" t="s">
        <v>27</v>
      </c>
      <c r="J77" s="139"/>
      <c r="K77" s="139"/>
      <c r="L77" s="139"/>
      <c r="M77" s="139"/>
      <c r="N77" s="139"/>
      <c r="O77" s="139"/>
      <c r="P77" s="139"/>
      <c r="Q77" s="139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4"/>
      <c r="FZ77" s="4"/>
      <c r="GA77" s="4"/>
      <c r="GB77" s="4"/>
      <c r="GC77" s="139" t="s">
        <v>27</v>
      </c>
      <c r="GD77" s="139"/>
      <c r="GE77" s="139"/>
      <c r="GF77" s="139"/>
      <c r="GG77" s="139"/>
      <c r="GH77" s="139"/>
      <c r="GI77" s="139"/>
      <c r="GJ77" s="139"/>
      <c r="GK77" s="139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39" t="s">
        <v>27</v>
      </c>
      <c r="JS77" s="139"/>
      <c r="JT77" s="139"/>
      <c r="JU77" s="139"/>
      <c r="JV77" s="139"/>
      <c r="JW77" s="139"/>
      <c r="JX77" s="139"/>
      <c r="JY77" s="139"/>
      <c r="JZ77" s="139"/>
      <c r="KA77" s="119">
        <f>データ!CZ7</f>
        <v>410.1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143.80000000000001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0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15">
      <c r="A78" s="2"/>
      <c r="B78" s="22"/>
      <c r="C78" s="4"/>
      <c r="D78" s="4"/>
      <c r="E78" s="4"/>
      <c r="F78" s="4"/>
      <c r="I78" s="139" t="s">
        <v>29</v>
      </c>
      <c r="J78" s="139"/>
      <c r="K78" s="139"/>
      <c r="L78" s="139"/>
      <c r="M78" s="139"/>
      <c r="N78" s="139"/>
      <c r="O78" s="139"/>
      <c r="P78" s="139"/>
      <c r="Q78" s="139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4"/>
      <c r="FZ78" s="4"/>
      <c r="GA78" s="4"/>
      <c r="GB78" s="4"/>
      <c r="GC78" s="139" t="s">
        <v>29</v>
      </c>
      <c r="GD78" s="139"/>
      <c r="GE78" s="139"/>
      <c r="GF78" s="139"/>
      <c r="GG78" s="139"/>
      <c r="GH78" s="139"/>
      <c r="GI78" s="139"/>
      <c r="GJ78" s="139"/>
      <c r="GK78" s="139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39" t="s">
        <v>29</v>
      </c>
      <c r="JS78" s="139"/>
      <c r="JT78" s="139"/>
      <c r="JU78" s="139"/>
      <c r="JV78" s="139"/>
      <c r="JW78" s="139"/>
      <c r="JX78" s="139"/>
      <c r="JY78" s="139"/>
      <c r="JZ78" s="139"/>
      <c r="KA78" s="119">
        <f>データ!DE7</f>
        <v>320.39999999999998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243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193.1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163.69999999999999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117.8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【630.7】</v>
      </c>
      <c r="C88" s="46" t="str">
        <f>データ!AT6</f>
        <v>【8.6】</v>
      </c>
      <c r="D88" s="46" t="str">
        <f>データ!BE6</f>
        <v>【2,345】</v>
      </c>
      <c r="E88" s="46" t="str">
        <f>データ!DU6</f>
        <v>【164.2】</v>
      </c>
      <c r="F88" s="46" t="str">
        <f>データ!BP6</f>
        <v>【△65.9】</v>
      </c>
      <c r="G88" s="46" t="str">
        <f>データ!CA6</f>
        <v>【3,932】</v>
      </c>
      <c r="H88" s="46" t="str">
        <f>データ!CL6</f>
        <v xml:space="preserve"> </v>
      </c>
      <c r="I88" s="46" t="s">
        <v>48</v>
      </c>
      <c r="J88" s="46" t="s">
        <v>49</v>
      </c>
      <c r="K88" s="46" t="str">
        <f>データ!CY6</f>
        <v xml:space="preserve"> </v>
      </c>
      <c r="L88" s="46" t="str">
        <f>データ!DJ6</f>
        <v>【183.4】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y8tJiKVkGj/zbsMYOW95g7Xtb8o+eKeUard4oGhxneNqcvspzQFxhPyh0/5W4jNbIbEG01dkGVlX0yjOiGh36Q==" saltValue="fhy/aohOqj1R9bXb+d7z3g==" spinCount="100000" sheet="1" objects="1" scenarios="1" formatCells="0" formatColumns="0" formatRows="0"/>
  <mergeCells count="204"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50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51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52</v>
      </c>
      <c r="B3" s="50" t="s">
        <v>53</v>
      </c>
      <c r="C3" s="50" t="s">
        <v>54</v>
      </c>
      <c r="D3" s="50" t="s">
        <v>55</v>
      </c>
      <c r="E3" s="50" t="s">
        <v>56</v>
      </c>
      <c r="F3" s="50" t="s">
        <v>57</v>
      </c>
      <c r="G3" s="50" t="s">
        <v>58</v>
      </c>
      <c r="H3" s="143" t="s">
        <v>59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60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61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25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62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63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64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65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66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67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68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69</v>
      </c>
      <c r="CN4" s="149" t="s">
        <v>70</v>
      </c>
      <c r="CO4" s="140" t="s">
        <v>71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72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73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89</v>
      </c>
      <c r="AK5" s="59" t="s">
        <v>100</v>
      </c>
      <c r="AL5" s="59" t="s">
        <v>101</v>
      </c>
      <c r="AM5" s="59" t="s">
        <v>102</v>
      </c>
      <c r="AN5" s="59" t="s">
        <v>103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89</v>
      </c>
      <c r="AV5" s="59" t="s">
        <v>100</v>
      </c>
      <c r="AW5" s="59" t="s">
        <v>104</v>
      </c>
      <c r="AX5" s="59" t="s">
        <v>105</v>
      </c>
      <c r="AY5" s="59" t="s">
        <v>106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89</v>
      </c>
      <c r="BG5" s="59" t="s">
        <v>100</v>
      </c>
      <c r="BH5" s="59" t="s">
        <v>104</v>
      </c>
      <c r="BI5" s="59" t="s">
        <v>105</v>
      </c>
      <c r="BJ5" s="59" t="s">
        <v>93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89</v>
      </c>
      <c r="BR5" s="59" t="s">
        <v>107</v>
      </c>
      <c r="BS5" s="59" t="s">
        <v>104</v>
      </c>
      <c r="BT5" s="59" t="s">
        <v>92</v>
      </c>
      <c r="BU5" s="59" t="s">
        <v>93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108</v>
      </c>
      <c r="CC5" s="59" t="s">
        <v>107</v>
      </c>
      <c r="CD5" s="59" t="s">
        <v>101</v>
      </c>
      <c r="CE5" s="59" t="s">
        <v>92</v>
      </c>
      <c r="CF5" s="59" t="s">
        <v>103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50"/>
      <c r="CN5" s="150"/>
      <c r="CO5" s="59" t="s">
        <v>89</v>
      </c>
      <c r="CP5" s="59" t="s">
        <v>100</v>
      </c>
      <c r="CQ5" s="59" t="s">
        <v>104</v>
      </c>
      <c r="CR5" s="59" t="s">
        <v>105</v>
      </c>
      <c r="CS5" s="59" t="s">
        <v>93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108</v>
      </c>
      <c r="DA5" s="59" t="s">
        <v>109</v>
      </c>
      <c r="DB5" s="59" t="s">
        <v>104</v>
      </c>
      <c r="DC5" s="59" t="s">
        <v>92</v>
      </c>
      <c r="DD5" s="59" t="s">
        <v>103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89</v>
      </c>
      <c r="DL5" s="59" t="s">
        <v>109</v>
      </c>
      <c r="DM5" s="59" t="s">
        <v>101</v>
      </c>
      <c r="DN5" s="59" t="s">
        <v>105</v>
      </c>
      <c r="DO5" s="59" t="s">
        <v>103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15">
      <c r="A6" s="49" t="s">
        <v>110</v>
      </c>
      <c r="B6" s="60">
        <f>B8</f>
        <v>2020</v>
      </c>
      <c r="C6" s="60">
        <f t="shared" ref="C6:X6" si="1">C8</f>
        <v>281000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11</v>
      </c>
      <c r="H6" s="60" t="str">
        <f>SUBSTITUTE(H8,"　","")</f>
        <v>兵庫県神戸市</v>
      </c>
      <c r="I6" s="60" t="str">
        <f t="shared" si="1"/>
        <v>和田岬駐車場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Ａ２Ｂ１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都市計画駐車場</v>
      </c>
      <c r="Q6" s="62" t="str">
        <f t="shared" si="1"/>
        <v>地下式</v>
      </c>
      <c r="R6" s="63">
        <f t="shared" si="1"/>
        <v>19</v>
      </c>
      <c r="S6" s="62" t="str">
        <f t="shared" si="1"/>
        <v>駅</v>
      </c>
      <c r="T6" s="62" t="str">
        <f t="shared" si="1"/>
        <v>無</v>
      </c>
      <c r="U6" s="63">
        <f t="shared" si="1"/>
        <v>7222</v>
      </c>
      <c r="V6" s="63">
        <f t="shared" si="1"/>
        <v>140</v>
      </c>
      <c r="W6" s="63">
        <f t="shared" si="1"/>
        <v>300</v>
      </c>
      <c r="X6" s="62" t="str">
        <f t="shared" si="1"/>
        <v>代行制</v>
      </c>
      <c r="Y6" s="64">
        <f>IF(Y8="-",NA(),Y8)</f>
        <v>45.7</v>
      </c>
      <c r="Z6" s="64">
        <f t="shared" ref="Z6:AH6" si="2">IF(Z8="-",NA(),Z8)</f>
        <v>29.6</v>
      </c>
      <c r="AA6" s="64">
        <f t="shared" si="2"/>
        <v>40.700000000000003</v>
      </c>
      <c r="AB6" s="64">
        <f t="shared" si="2"/>
        <v>158.1</v>
      </c>
      <c r="AC6" s="64">
        <f t="shared" si="2"/>
        <v>148.9</v>
      </c>
      <c r="AD6" s="64">
        <f t="shared" si="2"/>
        <v>206.5</v>
      </c>
      <c r="AE6" s="64">
        <f t="shared" si="2"/>
        <v>124.4</v>
      </c>
      <c r="AF6" s="64">
        <f t="shared" si="2"/>
        <v>126.3</v>
      </c>
      <c r="AG6" s="64">
        <f t="shared" si="2"/>
        <v>121.8</v>
      </c>
      <c r="AH6" s="64">
        <f t="shared" si="2"/>
        <v>100.6</v>
      </c>
      <c r="AI6" s="61" t="str">
        <f>IF(AI8="-","",IF(AI8="-","【-】","【"&amp;SUBSTITUTE(TEXT(AI8,"#,##0.0"),"-","△")&amp;"】"))</f>
        <v>【630.7】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17.100000000000001</v>
      </c>
      <c r="AP6" s="64">
        <f t="shared" si="3"/>
        <v>16.899999999999999</v>
      </c>
      <c r="AQ6" s="64">
        <f t="shared" si="3"/>
        <v>12.1</v>
      </c>
      <c r="AR6" s="64">
        <f t="shared" si="3"/>
        <v>6.5</v>
      </c>
      <c r="AS6" s="64">
        <f t="shared" si="3"/>
        <v>9.8000000000000007</v>
      </c>
      <c r="AT6" s="61" t="str">
        <f>IF(AT8="-","",IF(AT8="-","【-】","【"&amp;SUBSTITUTE(TEXT(AT8,"#,##0.0"),"-","△")&amp;"】"))</f>
        <v>【8.6】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158</v>
      </c>
      <c r="BA6" s="65">
        <f t="shared" si="4"/>
        <v>117</v>
      </c>
      <c r="BB6" s="65">
        <f t="shared" si="4"/>
        <v>96</v>
      </c>
      <c r="BC6" s="65">
        <f t="shared" si="4"/>
        <v>37</v>
      </c>
      <c r="BD6" s="65">
        <f t="shared" si="4"/>
        <v>9617</v>
      </c>
      <c r="BE6" s="63" t="str">
        <f>IF(BE8="-","",IF(BE8="-","【-】","【"&amp;SUBSTITUTE(TEXT(BE8,"#,##0"),"-","△")&amp;"】"))</f>
        <v>【2,345】</v>
      </c>
      <c r="BF6" s="64">
        <f>IF(BF8="-",NA(),BF8)</f>
        <v>37</v>
      </c>
      <c r="BG6" s="64">
        <f t="shared" ref="BG6:BO6" si="5">IF(BG8="-",NA(),BG8)</f>
        <v>40.700000000000003</v>
      </c>
      <c r="BH6" s="64">
        <f t="shared" si="5"/>
        <v>-2.2999999999999998</v>
      </c>
      <c r="BI6" s="64">
        <f t="shared" si="5"/>
        <v>33.1</v>
      </c>
      <c r="BJ6" s="64">
        <f t="shared" si="5"/>
        <v>26.4</v>
      </c>
      <c r="BK6" s="64">
        <f t="shared" si="5"/>
        <v>15</v>
      </c>
      <c r="BL6" s="64">
        <f t="shared" si="5"/>
        <v>11.7</v>
      </c>
      <c r="BM6" s="64">
        <f t="shared" si="5"/>
        <v>9.6</v>
      </c>
      <c r="BN6" s="64">
        <f t="shared" si="5"/>
        <v>2.2000000000000002</v>
      </c>
      <c r="BO6" s="64">
        <f t="shared" si="5"/>
        <v>-74.8</v>
      </c>
      <c r="BP6" s="61" t="str">
        <f>IF(BP8="-","",IF(BP8="-","【-】","【"&amp;SUBSTITUTE(TEXT(BP8,"#,##0.0"),"-","△")&amp;"】"))</f>
        <v>【△65.9】</v>
      </c>
      <c r="BQ6" s="65">
        <f>IF(BQ8="-",NA(),BQ8)</f>
        <v>16819</v>
      </c>
      <c r="BR6" s="65">
        <f t="shared" ref="BR6:BZ6" si="6">IF(BR8="-",NA(),BR8)</f>
        <v>16059</v>
      </c>
      <c r="BS6" s="65">
        <f t="shared" si="6"/>
        <v>158</v>
      </c>
      <c r="BT6" s="65">
        <f t="shared" si="6"/>
        <v>14247</v>
      </c>
      <c r="BU6" s="65">
        <f t="shared" si="6"/>
        <v>11943</v>
      </c>
      <c r="BV6" s="65">
        <f t="shared" si="6"/>
        <v>37773</v>
      </c>
      <c r="BW6" s="65">
        <f t="shared" si="6"/>
        <v>33351</v>
      </c>
      <c r="BX6" s="65">
        <f t="shared" si="6"/>
        <v>18755</v>
      </c>
      <c r="BY6" s="65">
        <f t="shared" si="6"/>
        <v>16100</v>
      </c>
      <c r="BZ6" s="65">
        <f t="shared" si="6"/>
        <v>4993</v>
      </c>
      <c r="CA6" s="63" t="str">
        <f>IF(CA8="-","",IF(CA8="-","【-】","【"&amp;SUBSTITUTE(TEXT(CA8,"#,##0"),"-","△")&amp;"】"))</f>
        <v>【3,932】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111</v>
      </c>
      <c r="CM6" s="63">
        <f t="shared" ref="CM6:CN6" si="7">CM8</f>
        <v>0</v>
      </c>
      <c r="CN6" s="63">
        <f t="shared" si="7"/>
        <v>381757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112</v>
      </c>
      <c r="CZ6" s="64">
        <f>IF(CZ8="-",NA(),CZ8)</f>
        <v>410.1</v>
      </c>
      <c r="DA6" s="64">
        <f t="shared" ref="DA6:DI6" si="8">IF(DA8="-",NA(),DA8)</f>
        <v>143.80000000000001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320.39999999999998</v>
      </c>
      <c r="DF6" s="64">
        <f t="shared" si="8"/>
        <v>243</v>
      </c>
      <c r="DG6" s="64">
        <f t="shared" si="8"/>
        <v>193.1</v>
      </c>
      <c r="DH6" s="64">
        <f t="shared" si="8"/>
        <v>163.69999999999999</v>
      </c>
      <c r="DI6" s="64">
        <f t="shared" si="8"/>
        <v>117.8</v>
      </c>
      <c r="DJ6" s="61" t="str">
        <f>IF(DJ8="-","",IF(DJ8="-","【-】","【"&amp;SUBSTITUTE(TEXT(DJ8,"#,##0.0"),"-","△")&amp;"】"))</f>
        <v>【183.4】</v>
      </c>
      <c r="DK6" s="64">
        <f>IF(DK8="-",NA(),DK8)</f>
        <v>127.9</v>
      </c>
      <c r="DL6" s="64">
        <f t="shared" ref="DL6:DT6" si="9">IF(DL8="-",NA(),DL8)</f>
        <v>77.099999999999994</v>
      </c>
      <c r="DM6" s="64">
        <f t="shared" si="9"/>
        <v>72.099999999999994</v>
      </c>
      <c r="DN6" s="64">
        <f t="shared" si="9"/>
        <v>68.099999999999994</v>
      </c>
      <c r="DO6" s="64">
        <f t="shared" si="9"/>
        <v>59.3</v>
      </c>
      <c r="DP6" s="64">
        <f t="shared" si="9"/>
        <v>184.7</v>
      </c>
      <c r="DQ6" s="64">
        <f t="shared" si="9"/>
        <v>184.1</v>
      </c>
      <c r="DR6" s="64">
        <f t="shared" si="9"/>
        <v>188.2</v>
      </c>
      <c r="DS6" s="64">
        <f t="shared" si="9"/>
        <v>184.2</v>
      </c>
      <c r="DT6" s="64">
        <f t="shared" si="9"/>
        <v>153.80000000000001</v>
      </c>
      <c r="DU6" s="61" t="str">
        <f>IF(DU8="-","",IF(DU8="-","【-】","【"&amp;SUBSTITUTE(TEXT(DU8,"#,##0.0"),"-","△")&amp;"】"))</f>
        <v>【164.2】</v>
      </c>
    </row>
    <row r="7" spans="1:125" s="66" customFormat="1" x14ac:dyDescent="0.15">
      <c r="A7" s="49" t="s">
        <v>113</v>
      </c>
      <c r="B7" s="60">
        <f t="shared" ref="B7:X7" si="10">B8</f>
        <v>2020</v>
      </c>
      <c r="C7" s="60">
        <f t="shared" si="10"/>
        <v>281000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11</v>
      </c>
      <c r="H7" s="60" t="str">
        <f t="shared" si="10"/>
        <v>兵庫県　神戸市</v>
      </c>
      <c r="I7" s="60" t="str">
        <f t="shared" si="10"/>
        <v>和田岬駐車場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Ａ２Ｂ１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都市計画駐車場</v>
      </c>
      <c r="Q7" s="62" t="str">
        <f t="shared" si="10"/>
        <v>地下式</v>
      </c>
      <c r="R7" s="63">
        <f t="shared" si="10"/>
        <v>19</v>
      </c>
      <c r="S7" s="62" t="str">
        <f t="shared" si="10"/>
        <v>駅</v>
      </c>
      <c r="T7" s="62" t="str">
        <f t="shared" si="10"/>
        <v>無</v>
      </c>
      <c r="U7" s="63">
        <f t="shared" si="10"/>
        <v>7222</v>
      </c>
      <c r="V7" s="63">
        <f t="shared" si="10"/>
        <v>140</v>
      </c>
      <c r="W7" s="63">
        <f t="shared" si="10"/>
        <v>300</v>
      </c>
      <c r="X7" s="62" t="str">
        <f t="shared" si="10"/>
        <v>代行制</v>
      </c>
      <c r="Y7" s="64">
        <f>Y8</f>
        <v>45.7</v>
      </c>
      <c r="Z7" s="64">
        <f t="shared" ref="Z7:AH7" si="11">Z8</f>
        <v>29.6</v>
      </c>
      <c r="AA7" s="64">
        <f t="shared" si="11"/>
        <v>40.700000000000003</v>
      </c>
      <c r="AB7" s="64">
        <f t="shared" si="11"/>
        <v>158.1</v>
      </c>
      <c r="AC7" s="64">
        <f t="shared" si="11"/>
        <v>148.9</v>
      </c>
      <c r="AD7" s="64">
        <f t="shared" si="11"/>
        <v>206.5</v>
      </c>
      <c r="AE7" s="64">
        <f t="shared" si="11"/>
        <v>124.4</v>
      </c>
      <c r="AF7" s="64">
        <f t="shared" si="11"/>
        <v>126.3</v>
      </c>
      <c r="AG7" s="64">
        <f t="shared" si="11"/>
        <v>121.8</v>
      </c>
      <c r="AH7" s="64">
        <f t="shared" si="11"/>
        <v>100.6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17.100000000000001</v>
      </c>
      <c r="AP7" s="64">
        <f t="shared" si="12"/>
        <v>16.899999999999999</v>
      </c>
      <c r="AQ7" s="64">
        <f t="shared" si="12"/>
        <v>12.1</v>
      </c>
      <c r="AR7" s="64">
        <f t="shared" si="12"/>
        <v>6.5</v>
      </c>
      <c r="AS7" s="64">
        <f t="shared" si="12"/>
        <v>9.8000000000000007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158</v>
      </c>
      <c r="BA7" s="65">
        <f t="shared" si="13"/>
        <v>117</v>
      </c>
      <c r="BB7" s="65">
        <f t="shared" si="13"/>
        <v>96</v>
      </c>
      <c r="BC7" s="65">
        <f t="shared" si="13"/>
        <v>37</v>
      </c>
      <c r="BD7" s="65">
        <f t="shared" si="13"/>
        <v>9617</v>
      </c>
      <c r="BE7" s="63"/>
      <c r="BF7" s="64">
        <f>BF8</f>
        <v>37</v>
      </c>
      <c r="BG7" s="64">
        <f t="shared" ref="BG7:BO7" si="14">BG8</f>
        <v>40.700000000000003</v>
      </c>
      <c r="BH7" s="64">
        <f t="shared" si="14"/>
        <v>-2.2999999999999998</v>
      </c>
      <c r="BI7" s="64">
        <f t="shared" si="14"/>
        <v>33.1</v>
      </c>
      <c r="BJ7" s="64">
        <f t="shared" si="14"/>
        <v>26.4</v>
      </c>
      <c r="BK7" s="64">
        <f t="shared" si="14"/>
        <v>15</v>
      </c>
      <c r="BL7" s="64">
        <f t="shared" si="14"/>
        <v>11.7</v>
      </c>
      <c r="BM7" s="64">
        <f t="shared" si="14"/>
        <v>9.6</v>
      </c>
      <c r="BN7" s="64">
        <f t="shared" si="14"/>
        <v>2.2000000000000002</v>
      </c>
      <c r="BO7" s="64">
        <f t="shared" si="14"/>
        <v>-74.8</v>
      </c>
      <c r="BP7" s="61"/>
      <c r="BQ7" s="65">
        <f>BQ8</f>
        <v>16819</v>
      </c>
      <c r="BR7" s="65">
        <f t="shared" ref="BR7:BZ7" si="15">BR8</f>
        <v>16059</v>
      </c>
      <c r="BS7" s="65">
        <f t="shared" si="15"/>
        <v>158</v>
      </c>
      <c r="BT7" s="65">
        <f t="shared" si="15"/>
        <v>14247</v>
      </c>
      <c r="BU7" s="65">
        <f t="shared" si="15"/>
        <v>11943</v>
      </c>
      <c r="BV7" s="65">
        <f t="shared" si="15"/>
        <v>37773</v>
      </c>
      <c r="BW7" s="65">
        <f t="shared" si="15"/>
        <v>33351</v>
      </c>
      <c r="BX7" s="65">
        <f t="shared" si="15"/>
        <v>18755</v>
      </c>
      <c r="BY7" s="65">
        <f t="shared" si="15"/>
        <v>16100</v>
      </c>
      <c r="BZ7" s="65">
        <f t="shared" si="15"/>
        <v>4993</v>
      </c>
      <c r="CA7" s="63"/>
      <c r="CB7" s="64" t="s">
        <v>114</v>
      </c>
      <c r="CC7" s="64" t="s">
        <v>114</v>
      </c>
      <c r="CD7" s="64" t="s">
        <v>114</v>
      </c>
      <c r="CE7" s="64" t="s">
        <v>114</v>
      </c>
      <c r="CF7" s="64" t="s">
        <v>114</v>
      </c>
      <c r="CG7" s="64" t="s">
        <v>114</v>
      </c>
      <c r="CH7" s="64" t="s">
        <v>114</v>
      </c>
      <c r="CI7" s="64" t="s">
        <v>114</v>
      </c>
      <c r="CJ7" s="64" t="s">
        <v>114</v>
      </c>
      <c r="CK7" s="64" t="s">
        <v>115</v>
      </c>
      <c r="CL7" s="61"/>
      <c r="CM7" s="63">
        <f>CM8</f>
        <v>0</v>
      </c>
      <c r="CN7" s="63">
        <f>CN8</f>
        <v>381757</v>
      </c>
      <c r="CO7" s="64" t="s">
        <v>114</v>
      </c>
      <c r="CP7" s="64" t="s">
        <v>114</v>
      </c>
      <c r="CQ7" s="64" t="s">
        <v>114</v>
      </c>
      <c r="CR7" s="64" t="s">
        <v>114</v>
      </c>
      <c r="CS7" s="64" t="s">
        <v>114</v>
      </c>
      <c r="CT7" s="64" t="s">
        <v>114</v>
      </c>
      <c r="CU7" s="64" t="s">
        <v>114</v>
      </c>
      <c r="CV7" s="64" t="s">
        <v>114</v>
      </c>
      <c r="CW7" s="64" t="s">
        <v>114</v>
      </c>
      <c r="CX7" s="64" t="s">
        <v>115</v>
      </c>
      <c r="CY7" s="61"/>
      <c r="CZ7" s="64">
        <f>CZ8</f>
        <v>410.1</v>
      </c>
      <c r="DA7" s="64">
        <f t="shared" ref="DA7:DI7" si="16">DA8</f>
        <v>143.80000000000001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320.39999999999998</v>
      </c>
      <c r="DF7" s="64">
        <f t="shared" si="16"/>
        <v>243</v>
      </c>
      <c r="DG7" s="64">
        <f t="shared" si="16"/>
        <v>193.1</v>
      </c>
      <c r="DH7" s="64">
        <f t="shared" si="16"/>
        <v>163.69999999999999</v>
      </c>
      <c r="DI7" s="64">
        <f t="shared" si="16"/>
        <v>117.8</v>
      </c>
      <c r="DJ7" s="61"/>
      <c r="DK7" s="64">
        <f>DK8</f>
        <v>127.9</v>
      </c>
      <c r="DL7" s="64">
        <f t="shared" ref="DL7:DT7" si="17">DL8</f>
        <v>77.099999999999994</v>
      </c>
      <c r="DM7" s="64">
        <f t="shared" si="17"/>
        <v>72.099999999999994</v>
      </c>
      <c r="DN7" s="64">
        <f t="shared" si="17"/>
        <v>68.099999999999994</v>
      </c>
      <c r="DO7" s="64">
        <f t="shared" si="17"/>
        <v>59.3</v>
      </c>
      <c r="DP7" s="64">
        <f t="shared" si="17"/>
        <v>184.7</v>
      </c>
      <c r="DQ7" s="64">
        <f t="shared" si="17"/>
        <v>184.1</v>
      </c>
      <c r="DR7" s="64">
        <f t="shared" si="17"/>
        <v>188.2</v>
      </c>
      <c r="DS7" s="64">
        <f t="shared" si="17"/>
        <v>184.2</v>
      </c>
      <c r="DT7" s="64">
        <f t="shared" si="17"/>
        <v>153.80000000000001</v>
      </c>
      <c r="DU7" s="61"/>
    </row>
    <row r="8" spans="1:125" s="66" customFormat="1" x14ac:dyDescent="0.15">
      <c r="A8" s="49"/>
      <c r="B8" s="67">
        <v>2020</v>
      </c>
      <c r="C8" s="67">
        <v>281000</v>
      </c>
      <c r="D8" s="67">
        <v>47</v>
      </c>
      <c r="E8" s="67">
        <v>14</v>
      </c>
      <c r="F8" s="67">
        <v>0</v>
      </c>
      <c r="G8" s="67">
        <v>11</v>
      </c>
      <c r="H8" s="67" t="s">
        <v>116</v>
      </c>
      <c r="I8" s="67" t="s">
        <v>117</v>
      </c>
      <c r="J8" s="67" t="s">
        <v>118</v>
      </c>
      <c r="K8" s="67" t="s">
        <v>119</v>
      </c>
      <c r="L8" s="67" t="s">
        <v>120</v>
      </c>
      <c r="M8" s="67" t="s">
        <v>121</v>
      </c>
      <c r="N8" s="67" t="s">
        <v>122</v>
      </c>
      <c r="O8" s="68" t="s">
        <v>123</v>
      </c>
      <c r="P8" s="69" t="s">
        <v>124</v>
      </c>
      <c r="Q8" s="69" t="s">
        <v>125</v>
      </c>
      <c r="R8" s="70">
        <v>19</v>
      </c>
      <c r="S8" s="69" t="s">
        <v>126</v>
      </c>
      <c r="T8" s="69" t="s">
        <v>127</v>
      </c>
      <c r="U8" s="70">
        <v>7222</v>
      </c>
      <c r="V8" s="70">
        <v>140</v>
      </c>
      <c r="W8" s="70">
        <v>300</v>
      </c>
      <c r="X8" s="69" t="s">
        <v>128</v>
      </c>
      <c r="Y8" s="71">
        <v>45.7</v>
      </c>
      <c r="Z8" s="71">
        <v>29.6</v>
      </c>
      <c r="AA8" s="71">
        <v>40.700000000000003</v>
      </c>
      <c r="AB8" s="71">
        <v>158.1</v>
      </c>
      <c r="AC8" s="71">
        <v>148.9</v>
      </c>
      <c r="AD8" s="71">
        <v>206.5</v>
      </c>
      <c r="AE8" s="71">
        <v>124.4</v>
      </c>
      <c r="AF8" s="71">
        <v>126.3</v>
      </c>
      <c r="AG8" s="71">
        <v>121.8</v>
      </c>
      <c r="AH8" s="71">
        <v>100.6</v>
      </c>
      <c r="AI8" s="68">
        <v>630.70000000000005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17.100000000000001</v>
      </c>
      <c r="AP8" s="71">
        <v>16.899999999999999</v>
      </c>
      <c r="AQ8" s="71">
        <v>12.1</v>
      </c>
      <c r="AR8" s="71">
        <v>6.5</v>
      </c>
      <c r="AS8" s="71">
        <v>9.8000000000000007</v>
      </c>
      <c r="AT8" s="68">
        <v>8.6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158</v>
      </c>
      <c r="BA8" s="72">
        <v>117</v>
      </c>
      <c r="BB8" s="72">
        <v>96</v>
      </c>
      <c r="BC8" s="72">
        <v>37</v>
      </c>
      <c r="BD8" s="72">
        <v>9617</v>
      </c>
      <c r="BE8" s="72">
        <v>2345</v>
      </c>
      <c r="BF8" s="71">
        <v>37</v>
      </c>
      <c r="BG8" s="71">
        <v>40.700000000000003</v>
      </c>
      <c r="BH8" s="71">
        <v>-2.2999999999999998</v>
      </c>
      <c r="BI8" s="71">
        <v>33.1</v>
      </c>
      <c r="BJ8" s="71">
        <v>26.4</v>
      </c>
      <c r="BK8" s="71">
        <v>15</v>
      </c>
      <c r="BL8" s="71">
        <v>11.7</v>
      </c>
      <c r="BM8" s="71">
        <v>9.6</v>
      </c>
      <c r="BN8" s="71">
        <v>2.2000000000000002</v>
      </c>
      <c r="BO8" s="71">
        <v>-74.8</v>
      </c>
      <c r="BP8" s="68">
        <v>-65.900000000000006</v>
      </c>
      <c r="BQ8" s="72">
        <v>16819</v>
      </c>
      <c r="BR8" s="72">
        <v>16059</v>
      </c>
      <c r="BS8" s="72">
        <v>158</v>
      </c>
      <c r="BT8" s="73">
        <v>14247</v>
      </c>
      <c r="BU8" s="73">
        <v>11943</v>
      </c>
      <c r="BV8" s="72">
        <v>37773</v>
      </c>
      <c r="BW8" s="72">
        <v>33351</v>
      </c>
      <c r="BX8" s="72">
        <v>18755</v>
      </c>
      <c r="BY8" s="72">
        <v>16100</v>
      </c>
      <c r="BZ8" s="72">
        <v>4993</v>
      </c>
      <c r="CA8" s="70">
        <v>3932</v>
      </c>
      <c r="CB8" s="71" t="s">
        <v>120</v>
      </c>
      <c r="CC8" s="71" t="s">
        <v>120</v>
      </c>
      <c r="CD8" s="71" t="s">
        <v>120</v>
      </c>
      <c r="CE8" s="71" t="s">
        <v>120</v>
      </c>
      <c r="CF8" s="71" t="s">
        <v>120</v>
      </c>
      <c r="CG8" s="71" t="s">
        <v>120</v>
      </c>
      <c r="CH8" s="71" t="s">
        <v>120</v>
      </c>
      <c r="CI8" s="71" t="s">
        <v>120</v>
      </c>
      <c r="CJ8" s="71" t="s">
        <v>120</v>
      </c>
      <c r="CK8" s="71" t="s">
        <v>120</v>
      </c>
      <c r="CL8" s="68" t="s">
        <v>120</v>
      </c>
      <c r="CM8" s="70">
        <v>0</v>
      </c>
      <c r="CN8" s="70">
        <v>381757</v>
      </c>
      <c r="CO8" s="71" t="s">
        <v>120</v>
      </c>
      <c r="CP8" s="71" t="s">
        <v>120</v>
      </c>
      <c r="CQ8" s="71" t="s">
        <v>120</v>
      </c>
      <c r="CR8" s="71" t="s">
        <v>120</v>
      </c>
      <c r="CS8" s="71" t="s">
        <v>120</v>
      </c>
      <c r="CT8" s="71" t="s">
        <v>120</v>
      </c>
      <c r="CU8" s="71" t="s">
        <v>120</v>
      </c>
      <c r="CV8" s="71" t="s">
        <v>120</v>
      </c>
      <c r="CW8" s="71" t="s">
        <v>120</v>
      </c>
      <c r="CX8" s="71" t="s">
        <v>120</v>
      </c>
      <c r="CY8" s="68" t="s">
        <v>120</v>
      </c>
      <c r="CZ8" s="71">
        <v>410.1</v>
      </c>
      <c r="DA8" s="71">
        <v>143.80000000000001</v>
      </c>
      <c r="DB8" s="71">
        <v>0</v>
      </c>
      <c r="DC8" s="71">
        <v>0</v>
      </c>
      <c r="DD8" s="71">
        <v>0</v>
      </c>
      <c r="DE8" s="71">
        <v>320.39999999999998</v>
      </c>
      <c r="DF8" s="71">
        <v>243</v>
      </c>
      <c r="DG8" s="71">
        <v>193.1</v>
      </c>
      <c r="DH8" s="71">
        <v>163.69999999999999</v>
      </c>
      <c r="DI8" s="71">
        <v>117.8</v>
      </c>
      <c r="DJ8" s="68">
        <v>183.4</v>
      </c>
      <c r="DK8" s="71">
        <v>127.9</v>
      </c>
      <c r="DL8" s="71">
        <v>77.099999999999994</v>
      </c>
      <c r="DM8" s="71">
        <v>72.099999999999994</v>
      </c>
      <c r="DN8" s="71">
        <v>68.099999999999994</v>
      </c>
      <c r="DO8" s="71">
        <v>59.3</v>
      </c>
      <c r="DP8" s="71">
        <v>184.7</v>
      </c>
      <c r="DQ8" s="71">
        <v>184.1</v>
      </c>
      <c r="DR8" s="71">
        <v>188.2</v>
      </c>
      <c r="DS8" s="71">
        <v>184.2</v>
      </c>
      <c r="DT8" s="71">
        <v>153.80000000000001</v>
      </c>
      <c r="DU8" s="68">
        <v>164.2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129</v>
      </c>
      <c r="C10" s="78" t="s">
        <v>130</v>
      </c>
      <c r="D10" s="78" t="s">
        <v>131</v>
      </c>
      <c r="E10" s="78" t="s">
        <v>132</v>
      </c>
      <c r="F10" s="78" t="s">
        <v>133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53</v>
      </c>
      <c r="B11" s="79" t="str">
        <f>IF(VALUE($B$6)=0,"",IF(VALUE($B$6)&gt;2022,"R"&amp;TEXT(VALUE($B$6)-2022,"00"),"H"&amp;VALUE($B$6)-1992))</f>
        <v>H28</v>
      </c>
      <c r="C11" s="79" t="str">
        <f>IF(VALUE($B$6)=0,"",IF(VALUE($B$6)&gt;2021,"R"&amp;TEXT(VALUE($B$6)-2021,"00"),"H"&amp;VALUE($B$6)-1991))</f>
        <v>H29</v>
      </c>
      <c r="D11" s="79" t="str">
        <f>IF(VALUE($B$6)=0,"",IF(VALUE($B$6)&gt;2020,"R"&amp;TEXT(VALUE($B$6)-2020,"00"),"H"&amp;VALUE($B$6)-1990))</f>
        <v>H30</v>
      </c>
      <c r="E11" s="79" t="str">
        <f>IF(VALUE($B$6)=0,"",IF(VALUE($B$6)&gt;2019,"R"&amp;TEXT(VALUE($B$6)-2019,"00"),"H"&amp;VALUE($B$6)-1989))</f>
        <v>R01</v>
      </c>
      <c r="F11" s="79" t="str">
        <f>IF(VALUE($B$6)=0,"",IF(VALUE($B$6)&gt;2018,"R"&amp;TEXT(VALUE($B$6)-2018,"00"),"H"&amp;VALUE($B$6)-1988))</f>
        <v>R02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Windows ユーザー</cp:lastModifiedBy>
  <cp:lastPrinted>2022-01-12T08:29:27Z</cp:lastPrinted>
  <dcterms:created xsi:type="dcterms:W3CDTF">2021-12-17T06:05:43Z</dcterms:created>
  <dcterms:modified xsi:type="dcterms:W3CDTF">2022-01-12T08:29:30Z</dcterms:modified>
  <cp:category/>
</cp:coreProperties>
</file>