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20010\02 経営管理課\02 財務係\10経営分析\2.経営比較分析表(総務省へ提出)\20220106 令和2年度決算「公営企業に係る経営比較分析表」の分析等について（依頼）\"/>
    </mc:Choice>
  </mc:AlternateContent>
  <workbookProtection workbookAlgorithmName="SHA-512" workbookHashValue="2pqjnJiqENb5PviSduk23MUzRHANvj7Ssg8J47teXfvgZ/sXmjRg7lvpg5+6w0uE83ooWObvFwPYl0xzEpIfoQ==" workbookSaltValue="xpJKuPoBJt/i4UdtWrKxC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S11" i="5" l="1"/>
  <c r="EB10" i="5"/>
  <c r="DR10" i="5"/>
  <c r="CJ10" i="5"/>
  <c r="BZ10" i="5"/>
  <c r="AR10" i="5"/>
  <c r="AH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2" i="4" l="1"/>
  <c r="ER33" i="4"/>
  <c r="HT33" i="4"/>
  <c r="ER56" i="4"/>
  <c r="HT56" i="4"/>
  <c r="V10" i="5"/>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X10" i="5"/>
  <c r="BB10" i="5"/>
  <c r="BF10" i="5"/>
  <c r="BP10" i="5"/>
  <c r="CT10" i="5"/>
  <c r="CX10" i="5"/>
  <c r="DH10" i="5"/>
  <c r="U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<sst xmlns="http://schemas.openxmlformats.org/spreadsheetml/2006/main" count="262" uniqueCount="107">
  <si>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</si>
  <si>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</si>
  <si>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</si>
  <si>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</si>
  <si>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</si>
  <si>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</si>
  <si>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</si>
  <si>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</si>
  <si>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</si>
  <si>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</si>
  <si>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</si>
  <si>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</si>
  <si>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</si>
  <si>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</si>
  <si>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</si>
  <si>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</si>
  <si>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</si>
  <si>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</si>
  <si>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</si>
  <si>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</si>
  <si>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</si>
  <si>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</si>
  <si>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</si>
  <si>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</si>
  <si>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</si>
  <si>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</si>
  <si>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</si>
  <si>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</si>
  <si>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</si>
  <si>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</si>
  <si>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</si>
  <si>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</si>
  <si>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</si>
  <si>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</si>
  <si>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</si>
  <si>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</si>
  <si>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</si>
  <si>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</si>
  <si>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</si>
  <si>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</si>
  <si>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</si>
  <si>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</si>
  <si>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</si>
  <si>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</si>
  <si>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</si>
  <si>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</si>
  <si>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</si>
  <si>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</si>
  <si>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</si>
  <si>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</si>
  <si>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</si>
  <si>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</si>
  <si>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</si>
  <si>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</si>
  <si>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</si>
  <si>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</si>
  <si>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</si>
  <si>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</si>
  <si>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</si>
  <si>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</si>
  <si>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</si>
  <si>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</si>
  <si>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</si>
  <si>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</si>
  <si>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</si>
  <si>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</si>
  <si>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</si>
  <si>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</si>
  <si>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</si>
  <si>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</si>
  <si>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</si>
  <si>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</si>
  <si>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</si>
  <si>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</si>
  <si>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</si>
  <si>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</si>
  <si>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</si>
  <si>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</si>
  <si>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</si>
  <si>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</si>
  <si>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</si>
  <si>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</si>
  <si>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</si>
  <si>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</si>
  <si>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</si>
  <si>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</si>
  <si>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</si>
  <si>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</si>
  <si>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331007</t>
  </si>
  <si>
    <t>46</t>
  </si>
  <si>
    <t>02</t>
  </si>
  <si>
    <t>0</t>
  </si>
  <si>
    <t>000</t>
  </si>
  <si>
    <t>岡山県　岡山市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</si>
  <si>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</si>
  <si>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</si>
  <si>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</si>
  <si>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</si>
  <si>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</si>
  <si>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</si>
  <si>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</si>
  <si>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</si>
  <si>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</si>
  <si>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</si>
  <si>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管路経年化率ともに、過去５年間、令和元年度の小規模団体平均を上回っています。令和２年度に管路更新工事が完了したため、令和元年度と比較すると、令和２年度は若干指標値が減少しています。
　また、管路更新率は0％が続いていましたが、令和２年度には配水管布設工事が完了したことに伴い、令和元年度の指標値を超えています。</t>
    <phoneticPr fontId="5"/>
  </si>
  <si>
    <t xml:space="preserve">　産業構造の変化により配水量の大幅な増加は望みにくく、今後も厳しい事業運営となることが想定されます。一方で、老朽化した施設や管路の更新需要は高く、行財政改革の実行、限られた予算内での施設・管路の整備など効率的な事業運営に努める必要があります。そのため、現在、経営戦略の策定に着手するとともに上水道事業との施設の共用化を計画しており、抜本的に工業用水道事業のあり方を見直しているところです。
　将来にわたって安定的に事業を継続していくため、水需要に見合った事業マネジメントを進めていきます。
</t>
    <phoneticPr fontId="5"/>
  </si>
  <si>
    <t xml:space="preserve">　収支の状況を示す「経常収支比率」は、令和２年度に配水管工事が完了したことに伴う資産減耗費の増加により、令和元年度と比較すると指標値は減少していますが、小規模団体の平均値をわずかに上回っています。
　短期的な債務に対する支払能力を表す「流動比率」や企業債の規模を表す「企業債残高対給水収益比率」が平均値から大きく乖離しているのは、企業債の新たな借入を行っていないためです。
　また、施設の利用状況や適正な規模を表す「施設利用率」、事業の収益力を表す「契約率（配水能力に占める契約水量の割合）」が令和元年度から大きく上昇していますが、これは令和２年３月に岡山工業用水道事業の一日最大配水量を70,000ｍ3から25,000ｍ3に変更したことによるもので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</si>
</sst>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65.010000000000005</c:v>
                </c:pt>
                <c:pt idx="1">
                  <c:v>65.28</c:v>
                </c:pt>
                <c:pt idx="2">
                  <c:v>66.73</c:v>
                </c:pt>
                <c:pt idx="3">
                  <c:v>67.900000000000006</c:v>
                </c:pt>
                <c:pt idx="4">
                  <c:v>63.75</c:v>
                </c:pt>
              </c:numCache>
            </c:numRef>
          </c:val>
          <c:extLst>
            <c:ext xmlns:c16="http://schemas.microsoft.com/office/drawing/2014/chart" uri="{C3380CC4-5D6E-409C-BE32-E72D297353CC}">
              <c16:uniqueId val="{00000000-C1C7-4390-8270-9FD6DC83A5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54.51</c:v>
                </c:pt>
                <c:pt idx="4">
                  <c:v>55.38</c:v>
                </c:pt>
              </c:numCache>
            </c:numRef>
          </c:val>
          <c:smooth val="0"/>
          <c:extLst>
            <c:ext xmlns:c16="http://schemas.microsoft.com/office/drawing/2014/chart" uri="{C3380CC4-5D6E-409C-BE32-E72D297353CC}">
              <c16:uniqueId val="{00000001-C1C7-4390-8270-9FD6DC83A5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6-46B0-B372-3626879E3A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75.56</c:v>
                </c:pt>
                <c:pt idx="4">
                  <c:v>68.38</c:v>
                </c:pt>
              </c:numCache>
            </c:numRef>
          </c:val>
          <c:smooth val="0"/>
          <c:extLst>
            <c:ext xmlns:c16="http://schemas.microsoft.com/office/drawing/2014/chart" uri="{C3380CC4-5D6E-409C-BE32-E72D297353CC}">
              <c16:uniqueId val="{00000001-90E6-46B0-B372-3626879E3A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113.95</c:v>
                </c:pt>
                <c:pt idx="1">
                  <c:v>109.91</c:v>
                </c:pt>
                <c:pt idx="2">
                  <c:v>117.04</c:v>
                </c:pt>
                <c:pt idx="3">
                  <c:v>133.02000000000001</c:v>
                </c:pt>
                <c:pt idx="4">
                  <c:v>116.66</c:v>
                </c:pt>
              </c:numCache>
            </c:numRef>
          </c:val>
          <c:extLst>
            <c:ext xmlns:c16="http://schemas.microsoft.com/office/drawing/2014/chart" uri="{C3380CC4-5D6E-409C-BE32-E72D297353CC}">
              <c16:uniqueId val="{00000000-E977-4E2A-82A3-703157A149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114.99</c:v>
                </c:pt>
                <c:pt idx="4">
                  <c:v>110.04</c:v>
                </c:pt>
              </c:numCache>
            </c:numRef>
          </c:val>
          <c:smooth val="0"/>
          <c:extLst>
            <c:ext xmlns:c16="http://schemas.microsoft.com/office/drawing/2014/chart" uri="{C3380CC4-5D6E-409C-BE32-E72D297353CC}">
              <c16:uniqueId val="{00000001-E977-4E2A-82A3-703157A149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52</c:v>
                </c:pt>
                <c:pt idx="1">
                  <c:v>52</c:v>
                </c:pt>
                <c:pt idx="2">
                  <c:v>52</c:v>
                </c:pt>
                <c:pt idx="3">
                  <c:v>52.01</c:v>
                </c:pt>
                <c:pt idx="4">
                  <c:v>50.95</c:v>
                </c:pt>
              </c:numCache>
            </c:numRef>
          </c:val>
          <c:extLst>
            <c:ext xmlns:c16="http://schemas.microsoft.com/office/drawing/2014/chart" uri="{C3380CC4-5D6E-409C-BE32-E72D297353CC}">
              <c16:uniqueId val="{00000000-18E2-4CB4-A025-0C83D2B404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36.58</c:v>
                </c:pt>
                <c:pt idx="4">
                  <c:v>40.880000000000003</c:v>
                </c:pt>
              </c:numCache>
            </c:numRef>
          </c:val>
          <c:smooth val="0"/>
          <c:extLst>
            <c:ext xmlns:c16="http://schemas.microsoft.com/office/drawing/2014/chart" uri="{C3380CC4-5D6E-409C-BE32-E72D297353CC}">
              <c16:uniqueId val="{00000001-18E2-4CB4-A025-0C83D2B404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1.81</c:v>
                </c:pt>
              </c:numCache>
            </c:numRef>
          </c:val>
          <c:extLst>
            <c:ext xmlns:c16="http://schemas.microsoft.com/office/drawing/2014/chart" uri="{C3380CC4-5D6E-409C-BE32-E72D297353CC}">
              <c16:uniqueId val="{00000000-2532-4074-94B3-A98E63F325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0.36</c:v>
                </c:pt>
                <c:pt idx="4">
                  <c:v>0.12</c:v>
                </c:pt>
              </c:numCache>
            </c:numRef>
          </c:val>
          <c:smooth val="0"/>
          <c:extLst>
            <c:ext xmlns:c16="http://schemas.microsoft.com/office/drawing/2014/chart" uri="{C3380CC4-5D6E-409C-BE32-E72D297353CC}">
              <c16:uniqueId val="{00000001-2532-4074-94B3-A98E63F325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847.4</c:v>
                </c:pt>
                <c:pt idx="1">
                  <c:v>1338.81</c:v>
                </c:pt>
                <c:pt idx="2">
                  <c:v>1226.02</c:v>
                </c:pt>
                <c:pt idx="3">
                  <c:v>1552.6</c:v>
                </c:pt>
                <c:pt idx="4">
                  <c:v>1841.5</c:v>
                </c:pt>
              </c:numCache>
            </c:numRef>
          </c:val>
          <c:extLst>
            <c:ext xmlns:c16="http://schemas.microsoft.com/office/drawing/2014/chart" uri="{C3380CC4-5D6E-409C-BE32-E72D297353CC}">
              <c16:uniqueId val="{00000000-0E42-466A-A00D-DC1678368F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786.06</c:v>
                </c:pt>
                <c:pt idx="4">
                  <c:v>771.18</c:v>
                </c:pt>
              </c:numCache>
            </c:numRef>
          </c:val>
          <c:smooth val="0"/>
          <c:extLst>
            <c:ext xmlns:c16="http://schemas.microsoft.com/office/drawing/2014/chart" uri="{C3380CC4-5D6E-409C-BE32-E72D297353CC}">
              <c16:uniqueId val="{00000001-0E42-466A-A00D-DC1678368F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14.03</c:v>
                </c:pt>
                <c:pt idx="1">
                  <c:v>12.98</c:v>
                </c:pt>
                <c:pt idx="2">
                  <c:v>11.77</c:v>
                </c:pt>
                <c:pt idx="3">
                  <c:v>10.86</c:v>
                </c:pt>
                <c:pt idx="4">
                  <c:v>10</c:v>
                </c:pt>
              </c:numCache>
            </c:numRef>
          </c:val>
          <c:extLst>
            <c:ext xmlns:c16="http://schemas.microsoft.com/office/drawing/2014/chart" uri="{C3380CC4-5D6E-409C-BE32-E72D297353CC}">
              <c16:uniqueId val="{00000000-D9B4-481F-BD10-BE7B05D54D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450.91</c:v>
                </c:pt>
                <c:pt idx="4">
                  <c:v>444.01</c:v>
                </c:pt>
              </c:numCache>
            </c:numRef>
          </c:val>
          <c:smooth val="0"/>
          <c:extLst>
            <c:ext xmlns:c16="http://schemas.microsoft.com/office/drawing/2014/chart" uri="{C3380CC4-5D6E-409C-BE32-E72D297353CC}">
              <c16:uniqueId val="{00000001-D9B4-481F-BD10-BE7B05D54D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112.97</c:v>
                </c:pt>
                <c:pt idx="1">
                  <c:v>109.4</c:v>
                </c:pt>
                <c:pt idx="2">
                  <c:v>115.86</c:v>
                </c:pt>
                <c:pt idx="3">
                  <c:v>131.1</c:v>
                </c:pt>
                <c:pt idx="4">
                  <c:v>115.28</c:v>
                </c:pt>
              </c:numCache>
            </c:numRef>
          </c:val>
          <c:extLst>
            <c:ext xmlns:c16="http://schemas.microsoft.com/office/drawing/2014/chart" uri="{C3380CC4-5D6E-409C-BE32-E72D297353CC}">
              <c16:uniqueId val="{00000000-A31E-4831-A51B-8F7E3B9F2A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103.39</c:v>
                </c:pt>
                <c:pt idx="4">
                  <c:v>96.49</c:v>
                </c:pt>
              </c:numCache>
            </c:numRef>
          </c:val>
          <c:smooth val="0"/>
          <c:extLst>
            <c:ext xmlns:c16="http://schemas.microsoft.com/office/drawing/2014/chart" uri="{C3380CC4-5D6E-409C-BE32-E72D297353CC}">
              <c16:uniqueId val="{00000001-A31E-4831-A51B-8F7E3B9F2A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23.58</c:v>
                </c:pt>
                <c:pt idx="1">
                  <c:v>24.28</c:v>
                </c:pt>
                <c:pt idx="2">
                  <c:v>23.08</c:v>
                </c:pt>
                <c:pt idx="3">
                  <c:v>20.3</c:v>
                </c:pt>
                <c:pt idx="4">
                  <c:v>22.97</c:v>
                </c:pt>
              </c:numCache>
            </c:numRef>
          </c:val>
          <c:extLst>
            <c:ext xmlns:c16="http://schemas.microsoft.com/office/drawing/2014/chart" uri="{C3380CC4-5D6E-409C-BE32-E72D297353CC}">
              <c16:uniqueId val="{00000000-8318-4551-945C-D07913E7EE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30.96</c:v>
                </c:pt>
                <c:pt idx="4">
                  <c:v>33.229999999999997</c:v>
                </c:pt>
              </c:numCache>
            </c:numRef>
          </c:val>
          <c:smooth val="0"/>
          <c:extLst>
            <c:ext xmlns:c16="http://schemas.microsoft.com/office/drawing/2014/chart" uri="{C3380CC4-5D6E-409C-BE32-E72D297353CC}">
              <c16:uniqueId val="{00000001-8318-4551-945C-D07913E7EE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30.26</c:v>
                </c:pt>
                <c:pt idx="1">
                  <c:v>29.16</c:v>
                </c:pt>
                <c:pt idx="2">
                  <c:v>29.52</c:v>
                </c:pt>
                <c:pt idx="3">
                  <c:v>75.7</c:v>
                </c:pt>
                <c:pt idx="4">
                  <c:v>73.89</c:v>
                </c:pt>
              </c:numCache>
            </c:numRef>
          </c:val>
          <c:extLst>
            <c:ext xmlns:c16="http://schemas.microsoft.com/office/drawing/2014/chart" uri="{C3380CC4-5D6E-409C-BE32-E72D297353CC}">
              <c16:uniqueId val="{00000000-FB59-4EF1-AEC6-DD77AAB7B2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45.51</c:v>
                </c:pt>
                <c:pt idx="4">
                  <c:v>44.67</c:v>
                </c:pt>
              </c:numCache>
            </c:numRef>
          </c:val>
          <c:smooth val="0"/>
          <c:extLst>
            <c:ext xmlns:c16="http://schemas.microsoft.com/office/drawing/2014/chart" uri="{C3380CC4-5D6E-409C-BE32-E72D297353CC}">
              <c16:uniqueId val="{00000001-FB59-4EF1-AEC6-DD77AAB7B2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33.6</c:v>
                </c:pt>
                <c:pt idx="1">
                  <c:v>33.6</c:v>
                </c:pt>
                <c:pt idx="2">
                  <c:v>33.54</c:v>
                </c:pt>
                <c:pt idx="3">
                  <c:v>87.44</c:v>
                </c:pt>
                <c:pt idx="4">
                  <c:v>87.44</c:v>
                </c:pt>
              </c:numCache>
            </c:numRef>
          </c:val>
          <c:extLst>
            <c:ext xmlns:c16="http://schemas.microsoft.com/office/drawing/2014/chart" uri="{C3380CC4-5D6E-409C-BE32-E72D297353CC}">
              <c16:uniqueId val="{00000000-1A89-4974-9A4B-563E3C989D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64.14</c:v>
                </c:pt>
                <c:pt idx="4">
                  <c:v>63.89</c:v>
                </c:pt>
              </c:numCache>
            </c:numRef>
          </c:val>
          <c:smooth val="0"/>
          <c:extLst>
            <c:ext xmlns:c16="http://schemas.microsoft.com/office/drawing/2014/chart" uri="{C3380CC4-5D6E-409C-BE32-E72D297353CC}">
              <c16:uniqueId val="{00000001-1A89-4974-9A4B-563E3C989D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O12" zoomScale="70" zoomScaleNormal="7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岡山県　岡山市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28000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20689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90.6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24482</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113.95</v>
      </c>
      <c r="Y32" s="107"/>
      <c r="Z32" s="107"/>
      <c r="AA32" s="107"/>
      <c r="AB32" s="107"/>
      <c r="AC32" s="107"/>
      <c r="AD32" s="107"/>
      <c r="AE32" s="107"/>
      <c r="AF32" s="107"/>
      <c r="AG32" s="107"/>
      <c r="AH32" s="107"/>
      <c r="AI32" s="107"/>
      <c r="AJ32" s="107"/>
      <c r="AK32" s="107"/>
      <c r="AL32" s="107"/>
      <c r="AM32" s="107"/>
      <c r="AN32" s="107"/>
      <c r="AO32" s="107"/>
      <c r="AP32" s="107"/>
      <c r="AQ32" s="108"/>
      <c r="AR32" s="106">
        <f>データ!U6</f>
        <v>109.91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117.04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133.02000000000001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116.66</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847.4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1338.81</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1226.02</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1552.6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1841.5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14.03</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12.98</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11.77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10.86</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116.37</v>
      </c>
      <c r="Y33" s="107"/>
      <c r="Z33" s="107"/>
      <c r="AA33" s="107"/>
      <c r="AB33" s="107"/>
      <c r="AC33" s="107"/>
      <c r="AD33" s="107"/>
      <c r="AE33" s="107"/>
      <c r="AF33" s="107"/>
      <c r="AG33" s="107"/>
      <c r="AH33" s="107"/>
      <c r="AI33" s="107"/>
      <c r="AJ33" s="107"/>
      <c r="AK33" s="107"/>
      <c r="AL33" s="107"/>
      <c r="AM33" s="107"/>
      <c r="AN33" s="107"/>
      <c r="AO33" s="107"/>
      <c r="AP33" s="107"/>
      <c r="AQ33" s="108"/>
      <c r="AR33" s="106">
        <f>データ!Z6</f>
        <v>117.28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116.96</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114.99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110.04</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52.25</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53.3</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50.25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75.56</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68.38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551.42999999999995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687.99</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655.75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786.06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771.18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216.41</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208.47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193.85</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450.91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444.01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112.97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109.4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115.86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131.1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115.28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23.58</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24.28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23.08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20.3</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22.97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30.26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29.16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29.52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75.7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73.89</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33.6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33.6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33.54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87.44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87.44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105.24</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105.71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105.06</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103.39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96.49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26.03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25.98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26.84</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30.96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33.229999999999997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40.69</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40.67</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40.89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45.51</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44.67</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62.7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62.59</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61.76</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64.14</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63.89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65.010000000000005</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65.28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66.73</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67.900000000000006</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63.75</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52</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52</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52</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52.01</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50.95</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1.81</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55.39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55.25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57.11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54.51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55.38</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43.33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44.05</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51.87</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36.58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40.880000000000003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0.52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0.28000000000000003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0.36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0.12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z8CDyVQx8BkvGMcXwXbOwd6M+rbLVlNjWJW7ha8ovxrdqWN8PkWaNIcFmedIIjtdGIwuSFhB0t9sM+S4QQMcaA==" saltValue="Hwh22ckHOiQpqv/cwZxyW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113.95</v>
      </c>
      <c r="U6" s="52">
        <f>U7</f>
        <v>109.91</v>
      </c>
      <c r="V6" s="52">
        <f>V7</f>
        <v>117.04</v>
      </c>
      <c r="W6" s="52">
        <f>W7</f>
        <v>133.02000000000001</v>
      </c>
      <c r="X6" s="52">
        <f t="shared" si="3"/>
        <v>116.66</v>
      </c>
      <c r="Y6" s="52">
        <f t="shared" si="3"/>
        <v>116.37</v>
      </c>
      <c r="Z6" s="52">
        <f t="shared" si="3"/>
        <v>117.28</v>
      </c>
      <c r="AA6" s="52">
        <f t="shared" si="3"/>
        <v>116.96</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75.56</v>
      </c>
      <c r="AN6" s="52">
        <f t="shared" si="3"/>
        <v>68.38</v>
      </c>
      <c r="AO6" s="50" t="str">
        <f>IF(AO7="-","【-】","【"&amp;SUBSTITUTE(TEXT(AO7,"#,##0.00"),"-","△")&amp;"】")</f>
        <v>【19.58】</v>
      </c>
      <c r="AP6" s="52">
        <f t="shared" si="3"/>
        <v>847.4</v>
      </c>
      <c r="AQ6" s="52">
        <f>AQ7</f>
        <v>1338.81</v>
      </c>
      <c r="AR6" s="52">
        <f>AR7</f>
        <v>1226.02</v>
      </c>
      <c r="AS6" s="52">
        <f>AS7</f>
        <v>1552.6</v>
      </c>
      <c r="AT6" s="52">
        <f t="shared" si="3"/>
        <v>1841.5</v>
      </c>
      <c r="AU6" s="52">
        <f t="shared" si="3"/>
        <v>551.42999999999995</v>
      </c>
      <c r="AV6" s="52">
        <f t="shared" si="3"/>
        <v>687.99</v>
      </c>
      <c r="AW6" s="52">
        <f t="shared" si="3"/>
        <v>655.75</v>
      </c>
      <c r="AX6" s="52">
        <f t="shared" si="3"/>
        <v>786.06</v>
      </c>
      <c r="AY6" s="52">
        <f t="shared" si="3"/>
        <v>771.18</v>
      </c>
      <c r="AZ6" s="50" t="str">
        <f>IF(AZ7="-","【-】","【"&amp;SUBSTITUTE(TEXT(AZ7,"#,##0.00"),"-","△")&amp;"】")</f>
        <v>【436.32】</v>
      </c>
      <c r="BA6" s="52">
        <f t="shared" si="3"/>
        <v>14.03</v>
      </c>
      <c r="BB6" s="52">
        <f>BB7</f>
        <v>12.98</v>
      </c>
      <c r="BC6" s="52">
        <f>BC7</f>
        <v>11.77</v>
      </c>
      <c r="BD6" s="52">
        <f>BD7</f>
        <v>10.86</v>
      </c>
      <c r="BE6" s="52">
        <f t="shared" si="3"/>
        <v>10</v>
      </c>
      <c r="BF6" s="52">
        <f t="shared" si="3"/>
        <v>216.41</v>
      </c>
      <c r="BG6" s="52">
        <f t="shared" si="3"/>
        <v>208.47</v>
      </c>
      <c r="BH6" s="52">
        <f t="shared" si="3"/>
        <v>193.85</v>
      </c>
      <c r="BI6" s="52">
        <f t="shared" si="3"/>
        <v>450.91</v>
      </c>
      <c r="BJ6" s="52">
        <f t="shared" si="3"/>
        <v>444.01</v>
      </c>
      <c r="BK6" s="50" t="str">
        <f>IF(BK7="-","【-】","【"&amp;SUBSTITUTE(TEXT(BK7,"#,##0.00"),"-","△")&amp;"】")</f>
        <v>【238.21】</v>
      </c>
      <c r="BL6" s="52">
        <f t="shared" si="3"/>
        <v>112.97</v>
      </c>
      <c r="BM6" s="52">
        <f>BM7</f>
        <v>109.4</v>
      </c>
      <c r="BN6" s="52">
        <f>BN7</f>
        <v>115.86</v>
      </c>
      <c r="BO6" s="52">
        <f>BO7</f>
        <v>131.1</v>
      </c>
      <c r="BP6" s="52">
        <f t="shared" si="3"/>
        <v>115.28</v>
      </c>
      <c r="BQ6" s="52">
        <f t="shared" si="3"/>
        <v>105.24</v>
      </c>
      <c r="BR6" s="52">
        <f t="shared" si="3"/>
        <v>105.71</v>
      </c>
      <c r="BS6" s="52">
        <f t="shared" si="3"/>
        <v>105.06</v>
      </c>
      <c r="BT6" s="52">
        <f t="shared" si="3"/>
        <v>103.39</v>
      </c>
      <c r="BU6" s="52">
        <f t="shared" si="3"/>
        <v>96.49</v>
      </c>
      <c r="BV6" s="50" t="str">
        <f>IF(BV7="-","【-】","【"&amp;SUBSTITUTE(TEXT(BV7,"#,##0.00"),"-","△")&amp;"】")</f>
        <v>【113.30】</v>
      </c>
      <c r="BW6" s="52">
        <f t="shared" si="3"/>
        <v>23.58</v>
      </c>
      <c r="BX6" s="52">
        <f>BX7</f>
        <v>24.28</v>
      </c>
      <c r="BY6" s="52">
        <f>BY7</f>
        <v>23.08</v>
      </c>
      <c r="BZ6" s="52">
        <f>BZ7</f>
        <v>20.3</v>
      </c>
      <c r="CA6" s="52">
        <f t="shared" si="3"/>
        <v>22.97</v>
      </c>
      <c r="CB6" s="52">
        <f t="shared" si="3"/>
        <v>26.03</v>
      </c>
      <c r="CC6" s="52">
        <f t="shared" si="3"/>
        <v>25.98</v>
      </c>
      <c r="CD6" s="52">
        <f t="shared" si="3"/>
        <v>26.84</v>
      </c>
      <c r="CE6" s="52">
        <f t="shared" si="3"/>
        <v>30.96</v>
      </c>
      <c r="CF6" s="52">
        <f t="shared" ref="CF6" si="4">CF7</f>
        <v>33.229999999999997</v>
      </c>
      <c r="CG6" s="50" t="str">
        <f>IF(CG7="-","【-】","【"&amp;SUBSTITUTE(TEXT(CG7,"#,##0.00"),"-","△")&amp;"】")</f>
        <v>【18.87】</v>
      </c>
      <c r="CH6" s="52">
        <f t="shared" ref="CH6:CQ6" si="5">CH7</f>
        <v>30.26</v>
      </c>
      <c r="CI6" s="52">
        <f>CI7</f>
        <v>29.16</v>
      </c>
      <c r="CJ6" s="52">
        <f>CJ7</f>
        <v>29.52</v>
      </c>
      <c r="CK6" s="52">
        <f>CK7</f>
        <v>75.7</v>
      </c>
      <c r="CL6" s="52">
        <f t="shared" si="5"/>
        <v>73.89</v>
      </c>
      <c r="CM6" s="52">
        <f t="shared" si="5"/>
        <v>40.69</v>
      </c>
      <c r="CN6" s="52">
        <f t="shared" si="5"/>
        <v>40.67</v>
      </c>
      <c r="CO6" s="52">
        <f t="shared" si="5"/>
        <v>40.89</v>
      </c>
      <c r="CP6" s="52">
        <f t="shared" si="5"/>
        <v>45.51</v>
      </c>
      <c r="CQ6" s="52">
        <f t="shared" si="5"/>
        <v>44.67</v>
      </c>
      <c r="CR6" s="50" t="str">
        <f>IF(CR7="-","【-】","【"&amp;SUBSTITUTE(TEXT(CR7,"#,##0.00"),"-","△")&amp;"】")</f>
        <v>【53.39】</v>
      </c>
      <c r="CS6" s="52">
        <f t="shared" ref="CS6:DB6" si="6">CS7</f>
        <v>33.6</v>
      </c>
      <c r="CT6" s="52">
        <f>CT7</f>
        <v>33.6</v>
      </c>
      <c r="CU6" s="52">
        <f>CU7</f>
        <v>33.54</v>
      </c>
      <c r="CV6" s="52">
        <f>CV7</f>
        <v>87.44</v>
      </c>
      <c r="CW6" s="52">
        <f t="shared" si="6"/>
        <v>87.44</v>
      </c>
      <c r="CX6" s="52">
        <f t="shared" si="6"/>
        <v>62.7</v>
      </c>
      <c r="CY6" s="52">
        <f t="shared" si="6"/>
        <v>62.59</v>
      </c>
      <c r="CZ6" s="52">
        <f t="shared" si="6"/>
        <v>61.76</v>
      </c>
      <c r="DA6" s="52">
        <f t="shared" si="6"/>
        <v>64.14</v>
      </c>
      <c r="DB6" s="52">
        <f t="shared" si="6"/>
        <v>63.89</v>
      </c>
      <c r="DC6" s="50" t="str">
        <f>IF(DC7="-","【-】","【"&amp;SUBSTITUTE(TEXT(DC7,"#,##0.00"),"-","△")&amp;"】")</f>
        <v>【76.89】</v>
      </c>
      <c r="DD6" s="52">
        <f t="shared" ref="DD6:DM6" si="7">DD7</f>
        <v>65.010000000000005</v>
      </c>
      <c r="DE6" s="52">
        <f>DE7</f>
        <v>65.28</v>
      </c>
      <c r="DF6" s="52">
        <f>DF7</f>
        <v>66.73</v>
      </c>
      <c r="DG6" s="52">
        <f>DG7</f>
        <v>67.900000000000006</v>
      </c>
      <c r="DH6" s="52">
        <f t="shared" si="7"/>
        <v>63.75</v>
      </c>
      <c r="DI6" s="52">
        <f t="shared" si="7"/>
        <v>55.39</v>
      </c>
      <c r="DJ6" s="52">
        <f t="shared" si="7"/>
        <v>55.25</v>
      </c>
      <c r="DK6" s="52">
        <f t="shared" si="7"/>
        <v>57.11</v>
      </c>
      <c r="DL6" s="52">
        <f t="shared" si="7"/>
        <v>54.51</v>
      </c>
      <c r="DM6" s="52">
        <f t="shared" si="7"/>
        <v>55.38</v>
      </c>
      <c r="DN6" s="50" t="str">
        <f>IF(DN7="-","【-】","【"&amp;SUBSTITUTE(TEXT(DN7,"#,##0.00"),"-","△")&amp;"】")</f>
        <v>【59.52】</v>
      </c>
      <c r="DO6" s="52">
        <f t="shared" ref="DO6:DX6" si="8">DO7</f>
        <v>52</v>
      </c>
      <c r="DP6" s="52">
        <f>DP7</f>
        <v>52</v>
      </c>
      <c r="DQ6" s="52">
        <f>DQ7</f>
        <v>52</v>
      </c>
      <c r="DR6" s="52">
        <f>DR7</f>
        <v>52.01</v>
      </c>
      <c r="DS6" s="52">
        <f t="shared" si="8"/>
        <v>50.95</v>
      </c>
      <c r="DT6" s="52">
        <f t="shared" si="8"/>
        <v>43.33</v>
      </c>
      <c r="DU6" s="52">
        <f t="shared" si="8"/>
        <v>44.05</v>
      </c>
      <c r="DV6" s="52">
        <f t="shared" si="8"/>
        <v>51.87</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1.81</v>
      </c>
      <c r="EE6" s="52">
        <f t="shared" si="9"/>
        <v>0.52</v>
      </c>
      <c r="EF6" s="52">
        <f t="shared" si="9"/>
        <v>1.3</v>
      </c>
      <c r="EG6" s="52">
        <f t="shared" si="9"/>
        <v>0.28000000000000003</v>
      </c>
      <c r="EH6" s="52">
        <f t="shared" si="9"/>
        <v>0.36</v>
      </c>
      <c r="EI6" s="52">
        <f t="shared" si="9"/>
        <v>0.12</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28000</v>
      </c>
      <c r="L7" s="54" t="s">
        <v>96</v>
      </c>
      <c r="M7" s="55">
        <v>2</v>
      </c>
      <c r="N7" s="55">
        <v>20689</v>
      </c>
      <c r="O7" s="56" t="s">
        <v>97</v>
      </c>
      <c r="P7" s="56">
        <v>90.6</v>
      </c>
      <c r="Q7" s="55">
        <v>14</v>
      </c>
      <c r="R7" s="55">
        <v>24482</v>
      </c>
      <c r="S7" s="54" t="s">
        <v>98</v>
      </c>
      <c r="T7" s="57">
        <v>113.95</v>
      </c>
      <c r="U7" s="57">
        <v>109.91</v>
      </c>
      <c r="V7" s="57">
        <v>117.04</v>
      </c>
      <c r="W7" s="57">
        <v>133.02000000000001</v>
      </c>
      <c r="X7" s="57">
        <v>116.66</v>
      </c>
      <c r="Y7" s="57">
        <v>116.37</v>
      </c>
      <c r="Z7" s="57">
        <v>117.28</v>
      </c>
      <c r="AA7" s="57">
        <v>116.96</v>
      </c>
      <c r="AB7" s="57">
        <v>114.99</v>
      </c>
      <c r="AC7" s="58">
        <v>110.04</v>
      </c>
      <c r="AD7" s="57">
        <v>118.49</v>
      </c>
      <c r="AE7" s="57">
        <v>0</v>
      </c>
      <c r="AF7" s="57">
        <v>0</v>
      </c>
      <c r="AG7" s="57">
        <v>0</v>
      </c>
      <c r="AH7" s="57">
        <v>0</v>
      </c>
      <c r="AI7" s="57">
        <v>0</v>
      </c>
      <c r="AJ7" s="57">
        <v>52.25</v>
      </c>
      <c r="AK7" s="57">
        <v>53.3</v>
      </c>
      <c r="AL7" s="57">
        <v>50.25</v>
      </c>
      <c r="AM7" s="57">
        <v>75.56</v>
      </c>
      <c r="AN7" s="57">
        <v>68.38</v>
      </c>
      <c r="AO7" s="57">
        <v>19.579999999999998</v>
      </c>
      <c r="AP7" s="57">
        <v>847.4</v>
      </c>
      <c r="AQ7" s="57">
        <v>1338.81</v>
      </c>
      <c r="AR7" s="57">
        <v>1226.02</v>
      </c>
      <c r="AS7" s="57">
        <v>1552.6</v>
      </c>
      <c r="AT7" s="57">
        <v>1841.5</v>
      </c>
      <c r="AU7" s="57">
        <v>551.42999999999995</v>
      </c>
      <c r="AV7" s="57">
        <v>687.99</v>
      </c>
      <c r="AW7" s="57">
        <v>655.75</v>
      </c>
      <c r="AX7" s="57">
        <v>786.06</v>
      </c>
      <c r="AY7" s="57">
        <v>771.18</v>
      </c>
      <c r="AZ7" s="57">
        <v>436.32</v>
      </c>
      <c r="BA7" s="57">
        <v>14.03</v>
      </c>
      <c r="BB7" s="57">
        <v>12.98</v>
      </c>
      <c r="BC7" s="57">
        <v>11.77</v>
      </c>
      <c r="BD7" s="57">
        <v>10.86</v>
      </c>
      <c r="BE7" s="57">
        <v>10</v>
      </c>
      <c r="BF7" s="57">
        <v>216.41</v>
      </c>
      <c r="BG7" s="57">
        <v>208.47</v>
      </c>
      <c r="BH7" s="57">
        <v>193.85</v>
      </c>
      <c r="BI7" s="57">
        <v>450.91</v>
      </c>
      <c r="BJ7" s="57">
        <v>444.01</v>
      </c>
      <c r="BK7" s="57">
        <v>238.21</v>
      </c>
      <c r="BL7" s="57">
        <v>112.97</v>
      </c>
      <c r="BM7" s="57">
        <v>109.4</v>
      </c>
      <c r="BN7" s="57">
        <v>115.86</v>
      </c>
      <c r="BO7" s="57">
        <v>131.1</v>
      </c>
      <c r="BP7" s="57">
        <v>115.28</v>
      </c>
      <c r="BQ7" s="57">
        <v>105.24</v>
      </c>
      <c r="BR7" s="57">
        <v>105.71</v>
      </c>
      <c r="BS7" s="57">
        <v>105.06</v>
      </c>
      <c r="BT7" s="57">
        <v>103.39</v>
      </c>
      <c r="BU7" s="57">
        <v>96.49</v>
      </c>
      <c r="BV7" s="57">
        <v>113.3</v>
      </c>
      <c r="BW7" s="57">
        <v>23.58</v>
      </c>
      <c r="BX7" s="57">
        <v>24.28</v>
      </c>
      <c r="BY7" s="57">
        <v>23.08</v>
      </c>
      <c r="BZ7" s="57">
        <v>20.3</v>
      </c>
      <c r="CA7" s="57">
        <v>22.97</v>
      </c>
      <c r="CB7" s="57">
        <v>26.03</v>
      </c>
      <c r="CC7" s="57">
        <v>25.98</v>
      </c>
      <c r="CD7" s="57">
        <v>26.84</v>
      </c>
      <c r="CE7" s="57">
        <v>30.96</v>
      </c>
      <c r="CF7" s="57">
        <v>33.229999999999997</v>
      </c>
      <c r="CG7" s="57">
        <v>18.87</v>
      </c>
      <c r="CH7" s="57">
        <v>30.26</v>
      </c>
      <c r="CI7" s="57">
        <v>29.16</v>
      </c>
      <c r="CJ7" s="57">
        <v>29.52</v>
      </c>
      <c r="CK7" s="57">
        <v>75.7</v>
      </c>
      <c r="CL7" s="57">
        <v>73.89</v>
      </c>
      <c r="CM7" s="57">
        <v>40.69</v>
      </c>
      <c r="CN7" s="57">
        <v>40.67</v>
      </c>
      <c r="CO7" s="57">
        <v>40.89</v>
      </c>
      <c r="CP7" s="57">
        <v>45.51</v>
      </c>
      <c r="CQ7" s="57">
        <v>44.67</v>
      </c>
      <c r="CR7" s="57">
        <v>53.39</v>
      </c>
      <c r="CS7" s="57">
        <v>33.6</v>
      </c>
      <c r="CT7" s="57">
        <v>33.6</v>
      </c>
      <c r="CU7" s="57">
        <v>33.54</v>
      </c>
      <c r="CV7" s="57">
        <v>87.44</v>
      </c>
      <c r="CW7" s="57">
        <v>87.44</v>
      </c>
      <c r="CX7" s="57">
        <v>62.7</v>
      </c>
      <c r="CY7" s="57">
        <v>62.59</v>
      </c>
      <c r="CZ7" s="57">
        <v>61.76</v>
      </c>
      <c r="DA7" s="57">
        <v>64.14</v>
      </c>
      <c r="DB7" s="57">
        <v>63.89</v>
      </c>
      <c r="DC7" s="57">
        <v>76.89</v>
      </c>
      <c r="DD7" s="57">
        <v>65.010000000000005</v>
      </c>
      <c r="DE7" s="57">
        <v>65.28</v>
      </c>
      <c r="DF7" s="57">
        <v>66.73</v>
      </c>
      <c r="DG7" s="57">
        <v>67.900000000000006</v>
      </c>
      <c r="DH7" s="57">
        <v>63.75</v>
      </c>
      <c r="DI7" s="57">
        <v>55.39</v>
      </c>
      <c r="DJ7" s="57">
        <v>55.25</v>
      </c>
      <c r="DK7" s="57">
        <v>57.11</v>
      </c>
      <c r="DL7" s="57">
        <v>54.51</v>
      </c>
      <c r="DM7" s="57">
        <v>55.38</v>
      </c>
      <c r="DN7" s="57">
        <v>59.52</v>
      </c>
      <c r="DO7" s="57">
        <v>52</v>
      </c>
      <c r="DP7" s="57">
        <v>52</v>
      </c>
      <c r="DQ7" s="57">
        <v>52</v>
      </c>
      <c r="DR7" s="57">
        <v>52.01</v>
      </c>
      <c r="DS7" s="57">
        <v>50.95</v>
      </c>
      <c r="DT7" s="57">
        <v>43.33</v>
      </c>
      <c r="DU7" s="57">
        <v>44.05</v>
      </c>
      <c r="DV7" s="57">
        <v>51.87</v>
      </c>
      <c r="DW7" s="57">
        <v>36.58</v>
      </c>
      <c r="DX7" s="57">
        <v>40.880000000000003</v>
      </c>
      <c r="DY7" s="57">
        <v>49.06</v>
      </c>
      <c r="DZ7" s="57">
        <v>0</v>
      </c>
      <c r="EA7" s="57">
        <v>0</v>
      </c>
      <c r="EB7" s="57">
        <v>0</v>
      </c>
      <c r="EC7" s="57">
        <v>0</v>
      </c>
      <c r="ED7" s="57">
        <v>1.81</v>
      </c>
      <c r="EE7" s="57">
        <v>0.52</v>
      </c>
      <c r="EF7" s="57">
        <v>1.3</v>
      </c>
      <c r="EG7" s="57">
        <v>0.28000000000000003</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113.95</v>
      </c>
      <c r="V11" s="65">
        <f>IF(U6="-",NA(),U6)</f>
        <v>109.91</v>
      </c>
      <c r="W11" s="65">
        <f>IF(V6="-",NA(),V6)</f>
        <v>117.04</v>
      </c>
      <c r="X11" s="65">
        <f>IF(W6="-",NA(),W6)</f>
        <v>133.02000000000001</v>
      </c>
      <c r="Y11" s="65">
        <f>IF(X6="-",NA(),X6)</f>
        <v>116.66</v>
      </c>
      <c r="AE11" s="64" t="s">
        <v>23</v>
      </c>
      <c r="AF11" s="65">
        <f>IF(AE6="-",NA(),AE6)</f>
        <v>0</v>
      </c>
      <c r="AG11" s="65">
        <f>IF(AF6="-",NA(),AF6)</f>
        <v>0</v>
      </c>
      <c r="AH11" s="65">
        <f>IF(AG6="-",NA(),AG6)</f>
        <v>0</v>
      </c>
      <c r="AI11" s="65">
        <f>IF(AH6="-",NA(),AH6)</f>
        <v>0</v>
      </c>
      <c r="AJ11" s="65">
        <f>IF(AI6="-",NA(),AI6)</f>
        <v>0</v>
      </c>
      <c r="AP11" s="64" t="s">
        <v>23</v>
      </c>
      <c r="AQ11" s="65">
        <f>IF(AP6="-",NA(),AP6)</f>
        <v>847.4</v>
      </c>
      <c r="AR11" s="65">
        <f>IF(AQ6="-",NA(),AQ6)</f>
        <v>1338.81</v>
      </c>
      <c r="AS11" s="65">
        <f>IF(AR6="-",NA(),AR6)</f>
        <v>1226.02</v>
      </c>
      <c r="AT11" s="65">
        <f>IF(AS6="-",NA(),AS6)</f>
        <v>1552.6</v>
      </c>
      <c r="AU11" s="65">
        <f>IF(AT6="-",NA(),AT6)</f>
        <v>1841.5</v>
      </c>
      <c r="BA11" s="64" t="s">
        <v>23</v>
      </c>
      <c r="BB11" s="65">
        <f>IF(BA6="-",NA(),BA6)</f>
        <v>14.03</v>
      </c>
      <c r="BC11" s="65">
        <f>IF(BB6="-",NA(),BB6)</f>
        <v>12.98</v>
      </c>
      <c r="BD11" s="65">
        <f>IF(BC6="-",NA(),BC6)</f>
        <v>11.77</v>
      </c>
      <c r="BE11" s="65">
        <f>IF(BD6="-",NA(),BD6)</f>
        <v>10.86</v>
      </c>
      <c r="BF11" s="65">
        <f>IF(BE6="-",NA(),BE6)</f>
        <v>10</v>
      </c>
      <c r="BL11" s="64" t="s">
        <v>23</v>
      </c>
      <c r="BM11" s="65">
        <f>IF(BL6="-",NA(),BL6)</f>
        <v>112.97</v>
      </c>
      <c r="BN11" s="65">
        <f>IF(BM6="-",NA(),BM6)</f>
        <v>109.4</v>
      </c>
      <c r="BO11" s="65">
        <f>IF(BN6="-",NA(),BN6)</f>
        <v>115.86</v>
      </c>
      <c r="BP11" s="65">
        <f>IF(BO6="-",NA(),BO6)</f>
        <v>131.1</v>
      </c>
      <c r="BQ11" s="65">
        <f>IF(BP6="-",NA(),BP6)</f>
        <v>115.28</v>
      </c>
      <c r="BW11" s="64" t="s">
        <v>23</v>
      </c>
      <c r="BX11" s="65">
        <f>IF(BW6="-",NA(),BW6)</f>
        <v>23.58</v>
      </c>
      <c r="BY11" s="65">
        <f>IF(BX6="-",NA(),BX6)</f>
        <v>24.28</v>
      </c>
      <c r="BZ11" s="65">
        <f>IF(BY6="-",NA(),BY6)</f>
        <v>23.08</v>
      </c>
      <c r="CA11" s="65">
        <f>IF(BZ6="-",NA(),BZ6)</f>
        <v>20.3</v>
      </c>
      <c r="CB11" s="65">
        <f>IF(CA6="-",NA(),CA6)</f>
        <v>22.97</v>
      </c>
      <c r="CH11" s="64" t="s">
        <v>23</v>
      </c>
      <c r="CI11" s="65">
        <f>IF(CH6="-",NA(),CH6)</f>
        <v>30.26</v>
      </c>
      <c r="CJ11" s="65">
        <f>IF(CI6="-",NA(),CI6)</f>
        <v>29.16</v>
      </c>
      <c r="CK11" s="65">
        <f>IF(CJ6="-",NA(),CJ6)</f>
        <v>29.52</v>
      </c>
      <c r="CL11" s="65">
        <f>IF(CK6="-",NA(),CK6)</f>
        <v>75.7</v>
      </c>
      <c r="CM11" s="65">
        <f>IF(CL6="-",NA(),CL6)</f>
        <v>73.89</v>
      </c>
      <c r="CS11" s="64" t="s">
        <v>23</v>
      </c>
      <c r="CT11" s="65">
        <f>IF(CS6="-",NA(),CS6)</f>
        <v>33.6</v>
      </c>
      <c r="CU11" s="65">
        <f>IF(CT6="-",NA(),CT6)</f>
        <v>33.6</v>
      </c>
      <c r="CV11" s="65">
        <f>IF(CU6="-",NA(),CU6)</f>
        <v>33.54</v>
      </c>
      <c r="CW11" s="65">
        <f>IF(CV6="-",NA(),CV6)</f>
        <v>87.44</v>
      </c>
      <c r="CX11" s="65">
        <f>IF(CW6="-",NA(),CW6)</f>
        <v>87.44</v>
      </c>
      <c r="DD11" s="64" t="s">
        <v>23</v>
      </c>
      <c r="DE11" s="65">
        <f>IF(DD6="-",NA(),DD6)</f>
        <v>65.010000000000005</v>
      </c>
      <c r="DF11" s="65">
        <f>IF(DE6="-",NA(),DE6)</f>
        <v>65.28</v>
      </c>
      <c r="DG11" s="65">
        <f>IF(DF6="-",NA(),DF6)</f>
        <v>66.73</v>
      </c>
      <c r="DH11" s="65">
        <f>IF(DG6="-",NA(),DG6)</f>
        <v>67.900000000000006</v>
      </c>
      <c r="DI11" s="65">
        <f>IF(DH6="-",NA(),DH6)</f>
        <v>63.75</v>
      </c>
      <c r="DO11" s="64" t="s">
        <v>23</v>
      </c>
      <c r="DP11" s="65">
        <f>IF(DO6="-",NA(),DO6)</f>
        <v>52</v>
      </c>
      <c r="DQ11" s="65">
        <f>IF(DP6="-",NA(),DP6)</f>
        <v>52</v>
      </c>
      <c r="DR11" s="65">
        <f>IF(DQ6="-",NA(),DQ6)</f>
        <v>52</v>
      </c>
      <c r="DS11" s="65">
        <f>IF(DR6="-",NA(),DR6)</f>
        <v>52.01</v>
      </c>
      <c r="DT11" s="65">
        <f>IF(DS6="-",NA(),DS6)</f>
        <v>50.95</v>
      </c>
      <c r="DZ11" s="64" t="s">
        <v>23</v>
      </c>
      <c r="EA11" s="65">
        <f>IF(DZ6="-",NA(),DZ6)</f>
        <v>0</v>
      </c>
      <c r="EB11" s="65">
        <f>IF(EA6="-",NA(),EA6)</f>
        <v>0</v>
      </c>
      <c r="EC11" s="65">
        <f>IF(EB6="-",NA(),EB6)</f>
        <v>0</v>
      </c>
      <c r="ED11" s="65">
        <f>IF(EC6="-",NA(),EC6)</f>
        <v>0</v>
      </c>
      <c r="EE11" s="65">
        <f>IF(ED6="-",NA(),ED6)</f>
        <v>1.81</v>
      </c>
    </row>
    <row r="12" spans="1:140" x14ac:dyDescent="0.15">
      <c r="T12" s="64" t="s">
        <v>24</v>
      </c>
      <c r="U12" s="65">
        <f>IF(Y6="-",NA(),Y6)</f>
        <v>116.37</v>
      </c>
      <c r="V12" s="65">
        <f>IF(Z6="-",NA(),Z6)</f>
        <v>117.28</v>
      </c>
      <c r="W12" s="65">
        <f>IF(AA6="-",NA(),AA6)</f>
        <v>116.96</v>
      </c>
      <c r="X12" s="65">
        <f>IF(AB6="-",NA(),AB6)</f>
        <v>114.99</v>
      </c>
      <c r="Y12" s="65">
        <f>IF(AC6="-",NA(),AC6)</f>
        <v>110.04</v>
      </c>
      <c r="AE12" s="64" t="s">
        <v>24</v>
      </c>
      <c r="AF12" s="65">
        <f>IF(AJ6="-",NA(),AJ6)</f>
        <v>52.25</v>
      </c>
      <c r="AG12" s="65">
        <f t="shared" ref="AG12:AJ12" si="10">IF(AK6="-",NA(),AK6)</f>
        <v>53.3</v>
      </c>
      <c r="AH12" s="65">
        <f t="shared" si="10"/>
        <v>50.25</v>
      </c>
      <c r="AI12" s="65">
        <f t="shared" si="10"/>
        <v>75.56</v>
      </c>
      <c r="AJ12" s="65">
        <f t="shared" si="10"/>
        <v>68.38</v>
      </c>
      <c r="AP12" s="64" t="s">
        <v>24</v>
      </c>
      <c r="AQ12" s="65">
        <f>IF(AU6="-",NA(),AU6)</f>
        <v>551.42999999999995</v>
      </c>
      <c r="AR12" s="65">
        <f t="shared" ref="AR12:AU12" si="11">IF(AV6="-",NA(),AV6)</f>
        <v>687.99</v>
      </c>
      <c r="AS12" s="65">
        <f t="shared" si="11"/>
        <v>655.75</v>
      </c>
      <c r="AT12" s="65">
        <f t="shared" si="11"/>
        <v>786.06</v>
      </c>
      <c r="AU12" s="65">
        <f t="shared" si="11"/>
        <v>771.18</v>
      </c>
      <c r="BA12" s="64" t="s">
        <v>24</v>
      </c>
      <c r="BB12" s="65">
        <f>IF(BF6="-",NA(),BF6)</f>
        <v>216.41</v>
      </c>
      <c r="BC12" s="65">
        <f t="shared" ref="BC12:BF12" si="12">IF(BG6="-",NA(),BG6)</f>
        <v>208.47</v>
      </c>
      <c r="BD12" s="65">
        <f t="shared" si="12"/>
        <v>193.85</v>
      </c>
      <c r="BE12" s="65">
        <f t="shared" si="12"/>
        <v>450.91</v>
      </c>
      <c r="BF12" s="65">
        <f t="shared" si="12"/>
        <v>444.01</v>
      </c>
      <c r="BL12" s="64" t="s">
        <v>24</v>
      </c>
      <c r="BM12" s="65">
        <f>IF(BQ6="-",NA(),BQ6)</f>
        <v>105.24</v>
      </c>
      <c r="BN12" s="65">
        <f t="shared" ref="BN12:BQ12" si="13">IF(BR6="-",NA(),BR6)</f>
        <v>105.71</v>
      </c>
      <c r="BO12" s="65">
        <f t="shared" si="13"/>
        <v>105.06</v>
      </c>
      <c r="BP12" s="65">
        <f t="shared" si="13"/>
        <v>103.39</v>
      </c>
      <c r="BQ12" s="65">
        <f t="shared" si="13"/>
        <v>96.49</v>
      </c>
      <c r="BW12" s="64" t="s">
        <v>24</v>
      </c>
      <c r="BX12" s="65">
        <f>IF(CB6="-",NA(),CB6)</f>
        <v>26.03</v>
      </c>
      <c r="BY12" s="65">
        <f t="shared" ref="BY12:CB12" si="14">IF(CC6="-",NA(),CC6)</f>
        <v>25.98</v>
      </c>
      <c r="BZ12" s="65">
        <f t="shared" si="14"/>
        <v>26.84</v>
      </c>
      <c r="CA12" s="65">
        <f t="shared" si="14"/>
        <v>30.96</v>
      </c>
      <c r="CB12" s="65">
        <f t="shared" si="14"/>
        <v>33.229999999999997</v>
      </c>
      <c r="CH12" s="64" t="s">
        <v>24</v>
      </c>
      <c r="CI12" s="65">
        <f>IF(CM6="-",NA(),CM6)</f>
        <v>40.69</v>
      </c>
      <c r="CJ12" s="65">
        <f t="shared" ref="CJ12:CM12" si="15">IF(CN6="-",NA(),CN6)</f>
        <v>40.67</v>
      </c>
      <c r="CK12" s="65">
        <f t="shared" si="15"/>
        <v>40.89</v>
      </c>
      <c r="CL12" s="65">
        <f t="shared" si="15"/>
        <v>45.51</v>
      </c>
      <c r="CM12" s="65">
        <f t="shared" si="15"/>
        <v>44.67</v>
      </c>
      <c r="CS12" s="64" t="s">
        <v>24</v>
      </c>
      <c r="CT12" s="65">
        <f>IF(CX6="-",NA(),CX6)</f>
        <v>62.7</v>
      </c>
      <c r="CU12" s="65">
        <f t="shared" ref="CU12:CX12" si="16">IF(CY6="-",NA(),CY6)</f>
        <v>62.59</v>
      </c>
      <c r="CV12" s="65">
        <f t="shared" si="16"/>
        <v>61.76</v>
      </c>
      <c r="CW12" s="65">
        <f t="shared" si="16"/>
        <v>64.14</v>
      </c>
      <c r="CX12" s="65">
        <f t="shared" si="16"/>
        <v>63.89</v>
      </c>
      <c r="DD12" s="64" t="s">
        <v>24</v>
      </c>
      <c r="DE12" s="65">
        <f>IF(DI6="-",NA(),DI6)</f>
        <v>55.39</v>
      </c>
      <c r="DF12" s="65">
        <f t="shared" ref="DF12:DI12" si="17">IF(DJ6="-",NA(),DJ6)</f>
        <v>55.25</v>
      </c>
      <c r="DG12" s="65">
        <f t="shared" si="17"/>
        <v>57.11</v>
      </c>
      <c r="DH12" s="65">
        <f t="shared" si="17"/>
        <v>54.51</v>
      </c>
      <c r="DI12" s="65">
        <f t="shared" si="17"/>
        <v>55.38</v>
      </c>
      <c r="DO12" s="64" t="s">
        <v>24</v>
      </c>
      <c r="DP12" s="65">
        <f>IF(DT6="-",NA(),DT6)</f>
        <v>43.33</v>
      </c>
      <c r="DQ12" s="65">
        <f t="shared" ref="DQ12:DT12" si="18">IF(DU6="-",NA(),DU6)</f>
        <v>44.05</v>
      </c>
      <c r="DR12" s="65">
        <f t="shared" si="18"/>
        <v>51.87</v>
      </c>
      <c r="DS12" s="65">
        <f t="shared" si="18"/>
        <v>36.58</v>
      </c>
      <c r="DT12" s="65">
        <f t="shared" si="18"/>
        <v>40.880000000000003</v>
      </c>
      <c r="DZ12" s="64" t="s">
        <v>24</v>
      </c>
      <c r="EA12" s="65">
        <f>IF(EE6="-",NA(),EE6)</f>
        <v>0.52</v>
      </c>
      <c r="EB12" s="65">
        <f t="shared" ref="EB12:EE12" si="19">IF(EF6="-",NA(),EF6)</f>
        <v>1.3</v>
      </c>
      <c r="EC12" s="65">
        <f t="shared" si="19"/>
        <v>0.28000000000000003</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岡山市水道局</cp:lastModifiedBy>
  <cp:lastPrinted>2022-01-12T01:20:28Z</cp:lastPrinted>
  <dcterms:created xsi:type="dcterms:W3CDTF">2021-12-03T08:59:43Z</dcterms:created>
  <dcterms:modified xsi:type="dcterms:W3CDTF">2022-01-13T23:49:41Z</dcterms:modified>
  <cp:category/>
</cp:coreProperties>
</file>