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6.18\水道企画課\05企画・経営担当\２０２２（Ｒ４）\02_経営\07_経営分析\05_経営比較分析表\【依頼：123〆】公営企業に係る経営比較分析表（令和３年度決算）の分析等について\回答\"/>
    </mc:Choice>
  </mc:AlternateContent>
  <workbookProtection workbookAlgorithmName="SHA-512" workbookHashValue="Tmkbk09qrdeGxhwL5VD4q1+ZWOn8l+BY2KzDdpISYWOOvKNcp2BdEUIdMMTJYPoNHKC/Pia4a+ag4UxepedHkw==" workbookSaltValue="ysv9lLrfyu5N0iMHaxX3Ew==" workbookSpinCount="100000" lockStructure="1"/>
  <bookViews>
    <workbookView xWindow="0" yWindow="0" windowWidth="15360" windowHeight="7635" activeTab="0"/>
  </bookViews>
  <sheets>
    <sheet name="法適用_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<sst xmlns="http://schemas.openxmlformats.org/spreadsheetml/2006/main" count="228" uniqueCount="114">
  <si>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</si>
  <si>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</si>
  <si>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</si>
  <si>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</si>
  <si>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</si>
  <si>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</si>
  <si>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</si>
  <si>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</si>
  <si>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</si>
  <si>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</si>
  <si>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</si>
  <si>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</si>
  <si>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</si>
  <si>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</si>
  <si>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</si>
  <si>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</si>
  <si>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</si>
  <si>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</si>
  <si>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</si>
  <si>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</si>
  <si>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</si>
  <si>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</si>
  <si>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令和3年度全国平均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</si>
  <si>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</si>
  <si>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</si>
  <si>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</si>
  <si>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</si>
  <si>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</si>
  <si>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</si>
  <si>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</si>
  <si>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</si>
  <si>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</si>
  <si>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</si>
  <si>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</si>
  <si>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</si>
  <si>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</si>
  <si>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</si>
  <si>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</si>
  <si>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</si>
  <si>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</si>
  <si>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</si>
  <si>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</si>
  <si>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</si>
  <si>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</si>
  <si>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</si>
  <si>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</si>
  <si>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</si>
  <si>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</si>
  <si>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</si>
  <si>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</si>
  <si>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</si>
  <si>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</si>
  <si>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</si>
  <si>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</si>
  <si>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</si>
  <si>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</si>
  <si>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</si>
  <si>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</si>
  <si>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</si>
  <si>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</si>
  <si>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</si>
  <si>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</si>
  <si>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</si>
  <si>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</si>
  <si>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</si>
  <si>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</si>
  <si>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</si>
  <si>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</si>
  <si>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</si>
  <si>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</si>
  <si>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</si>
  <si>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</si>
  <si>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</si>
  <si>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</si>
  <si>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</si>
  <si>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</si>
  <si>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</si>
  <si>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</si>
  <si>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</si>
  <si>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</si>
  <si>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</si>
  <si>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</si>
  <si>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</si>
  <si>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</si>
  <si>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</si>
  <si>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</si>
  <si>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</si>
  <si>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</si>
  <si>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</si>
  <si>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</si>
  <si>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</si>
  <si>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</si>
  <si>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</si>
  <si>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</si>
  <si>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</si>
  <si>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</si>
  <si>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</si>
  <si>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</si>
  <si>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</si>
  <si>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</si>
  <si>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</si>
  <si>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</si>
  <si>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</si>
  <si>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</si>
  <si>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</si>
  <si>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</si>
  <si>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</si>
  <si>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</si>
  <si>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"R"dd</t>
  </si>
  <si>
    <t>"R"dd</t>
  </si>
  <si>
    <t>←書式設定</t>
    <rPh sb="1" eb="3">
      <t>ショシキ</t>
    </rPh>
    <rPh sb="3" eb="5">
      <t>セッテイ</t>
    </rPh>
    <phoneticPr fontId="4"/>
  </si>
  <si>
    <r>
      <t>「①経常収支比率」は100％を超えており、本県の経営状況は比較的安定している。
「②累積欠損金比率」は0％と平成6年度以降、健全経営を維持している。
「③流動比率」は、短期債務に対して十分な支払能力を有しているとされる、概ね200％の水準を確保しており、財務状況は良好である。
「④企業債残高対給水収支比率」は類似団体より高いが、比率は年々減少している。</t>
    </r>
    <r>
      <rPr>
        <sz val="11"/>
        <rFont val="ＭＳ ゴシック"/>
        <family val="3"/>
        <charset val="128"/>
      </rPr>
      <t xml:space="preserve">
「⑤料金回収率」は100％を超える水準となっているが、供給単価が相対的に低く、類似団体平均を下回っている。
「⑥給水原価」は類似団体を比較して低い水準</t>
    </r>
    <r>
      <rPr>
        <sz val="11"/>
        <color theme="1"/>
        <rFont val="ＭＳ ゴシック"/>
        <family val="3"/>
        <charset val="128"/>
      </rPr>
      <t>にあるが、維持管理費用の増加により上昇傾向にある。
「⑦施設利用率」は横ばいだが、類似団体平均を上回っている。
「⑧有収率」は水道施設を適正に維持管理していることにより、概ね100％で安定している。</t>
    </r>
    <rPh sb="2" eb="4">
      <t>ケイジョウ</t>
    </rPh>
    <rPh sb="4" eb="6">
      <t>シュウシ</t>
    </rPh>
    <rPh sb="6" eb="8">
      <t>ヒリツ</t>
    </rPh>
    <rPh sb="15" eb="16">
      <t>コ</t>
    </rPh>
    <rPh sb="21" eb="22">
      <t>ホン</t>
    </rPh>
    <rPh sb="22" eb="23">
      <t>ケン</t>
    </rPh>
    <rPh sb="24" eb="26">
      <t>ケイエイ</t>
    </rPh>
    <rPh sb="26" eb="28">
      <t>ジョウキョウ</t>
    </rPh>
    <rPh sb="29" eb="32">
      <t>ヒカクテキ</t>
    </rPh>
    <rPh sb="32" eb="34">
      <t>アンテイ</t>
    </rPh>
    <rPh sb="42" eb="44">
      <t>ルイセキ</t>
    </rPh>
    <rPh sb="44" eb="46">
      <t>ケッソン</t>
    </rPh>
    <rPh sb="46" eb="47">
      <t>キン</t>
    </rPh>
    <rPh sb="47" eb="49">
      <t>ヒリツ</t>
    </rPh>
    <rPh sb="54" eb="56">
      <t>ヘイセイ</t>
    </rPh>
    <rPh sb="57" eb="58">
      <t>ネン</t>
    </rPh>
    <rPh sb="58" eb="59">
      <t>ド</t>
    </rPh>
    <rPh sb="59" eb="61">
      <t>イコウ</t>
    </rPh>
    <rPh sb="62" eb="64">
      <t>ケンゼン</t>
    </rPh>
    <rPh sb="64" eb="66">
      <t>ケイエイ</t>
    </rPh>
    <rPh sb="67" eb="69">
      <t>イジ</t>
    </rPh>
    <rPh sb="77" eb="79">
      <t>リュウドウ</t>
    </rPh>
    <rPh sb="79" eb="81">
      <t>ヒリツ</t>
    </rPh>
    <rPh sb="84" eb="86">
      <t>タンキ</t>
    </rPh>
    <rPh sb="86" eb="88">
      <t>サイム</t>
    </rPh>
    <rPh sb="89" eb="90">
      <t>タイ</t>
    </rPh>
    <rPh sb="92" eb="94">
      <t>ジュウブン</t>
    </rPh>
    <rPh sb="95" eb="97">
      <t>シハラ</t>
    </rPh>
    <rPh sb="97" eb="99">
      <t>ノウリョク</t>
    </rPh>
    <rPh sb="100" eb="101">
      <t>ユウ</t>
    </rPh>
    <rPh sb="110" eb="111">
      <t>オオム</t>
    </rPh>
    <rPh sb="117" eb="119">
      <t>スイジュン</t>
    </rPh>
    <rPh sb="120" eb="122">
      <t>カクホ</t>
    </rPh>
    <rPh sb="127" eb="129">
      <t>ザイム</t>
    </rPh>
    <rPh sb="129" eb="131">
      <t>ジョウキョウ</t>
    </rPh>
    <rPh sb="132" eb="134">
      <t>リョウコウ</t>
    </rPh>
    <rPh sb="141" eb="143">
      <t>キギョウ</t>
    </rPh>
    <rPh sb="143" eb="144">
      <t>サイ</t>
    </rPh>
    <rPh sb="144" eb="146">
      <t>ザンダカ</t>
    </rPh>
    <rPh sb="146" eb="147">
      <t>タイ</t>
    </rPh>
    <rPh sb="147" eb="149">
      <t>キュウスイ</t>
    </rPh>
    <rPh sb="149" eb="151">
      <t>シュウシ</t>
    </rPh>
    <rPh sb="151" eb="153">
      <t>ヒリツ</t>
    </rPh>
    <rPh sb="155" eb="157">
      <t>ルイジ</t>
    </rPh>
    <rPh sb="157" eb="159">
      <t>ダンタイ</t>
    </rPh>
    <rPh sb="161" eb="162">
      <t>タカ</t>
    </rPh>
    <rPh sb="165" eb="167">
      <t>ヒリツ</t>
    </rPh>
    <rPh sb="168" eb="170">
      <t>ネンネン</t>
    </rPh>
    <rPh sb="170" eb="172">
      <t>ゲンショウ</t>
    </rPh>
    <rPh sb="180" eb="182">
      <t>リョウキン</t>
    </rPh>
    <rPh sb="182" eb="184">
      <t>カイシュウ</t>
    </rPh>
    <rPh sb="184" eb="185">
      <t>リツ</t>
    </rPh>
    <rPh sb="192" eb="193">
      <t>コ</t>
    </rPh>
    <rPh sb="195" eb="197">
      <t>スイジュン</t>
    </rPh>
    <rPh sb="205" eb="207">
      <t>キョウキュウ</t>
    </rPh>
    <rPh sb="207" eb="209">
      <t>タンカ</t>
    </rPh>
    <rPh sb="210" eb="213">
      <t>ソウタイテキ</t>
    </rPh>
    <rPh sb="214" eb="215">
      <t>ヒク</t>
    </rPh>
    <rPh sb="217" eb="219">
      <t>ルイジ</t>
    </rPh>
    <rPh sb="219" eb="221">
      <t>ダンタイ</t>
    </rPh>
    <rPh sb="221" eb="223">
      <t>ヘイキン</t>
    </rPh>
    <rPh sb="224" eb="226">
      <t>シタマワ</t>
    </rPh>
    <rPh sb="234" eb="236">
      <t>キュウスイ</t>
    </rPh>
    <rPh sb="236" eb="238">
      <t>ゲンカ</t>
    </rPh>
    <rPh sb="240" eb="242">
      <t>ルイジ</t>
    </rPh>
    <rPh sb="242" eb="244">
      <t>ダンタイ</t>
    </rPh>
    <rPh sb="245" eb="247">
      <t>ヒカク</t>
    </rPh>
    <rPh sb="249" eb="250">
      <t>ヒク</t>
    </rPh>
    <rPh sb="251" eb="253">
      <t>スイジュン</t>
    </rPh>
    <rPh sb="281" eb="283">
      <t>シセツ</t>
    </rPh>
    <rPh sb="283" eb="285">
      <t>リヨウ</t>
    </rPh>
    <rPh sb="285" eb="286">
      <t>リツ</t>
    </rPh>
    <rPh sb="288" eb="289">
      <t>ヨコ</t>
    </rPh>
    <rPh sb="294" eb="296">
      <t>ルイジ</t>
    </rPh>
    <rPh sb="296" eb="298">
      <t>ダンタイ</t>
    </rPh>
    <rPh sb="298" eb="300">
      <t>ヘイキン</t>
    </rPh>
    <rPh sb="301" eb="303">
      <t>ウワマワ</t>
    </rPh>
    <rPh sb="311" eb="314">
      <t>ユウシュウリツ</t>
    </rPh>
    <rPh sb="316" eb="318">
      <t>スイドウ</t>
    </rPh>
    <rPh sb="318" eb="320">
      <t>シセツ</t>
    </rPh>
    <rPh sb="321" eb="323">
      <t>テキセイ</t>
    </rPh>
    <rPh sb="324" eb="326">
      <t>イジ</t>
    </rPh>
    <rPh sb="326" eb="328">
      <t>カンリ</t>
    </rPh>
    <rPh sb="338" eb="339">
      <t>オオム</t>
    </rPh>
    <rPh sb="345" eb="347">
      <t>アンテイ</t>
    </rPh>
    <phoneticPr fontId="4"/>
  </si>
  <si>
    <t>「①有形固定資産減価償却率」は類似団体より高い。
「②管路経年化率」は、事業創設時に布設した管路がすでに法定耐用年数を経過していることや、本県の事業開始が比較的早かったことから、類似団体と比較して高い数字となっている。
「③管路更新率」は低い数字で推移している。</t>
    <rPh sb="2" eb="4">
      <t>ユウケイ</t>
    </rPh>
    <rPh sb="4" eb="6">
      <t>コテイ</t>
    </rPh>
    <rPh sb="6" eb="8">
      <t>シサン</t>
    </rPh>
    <rPh sb="8" eb="10">
      <t>ゲンカ</t>
    </rPh>
    <rPh sb="10" eb="12">
      <t>ショウキャク</t>
    </rPh>
    <rPh sb="12" eb="13">
      <t>リツ</t>
    </rPh>
    <rPh sb="15" eb="17">
      <t>ルイジ</t>
    </rPh>
    <rPh sb="17" eb="19">
      <t>ダンタイ</t>
    </rPh>
    <rPh sb="21" eb="22">
      <t>タカ</t>
    </rPh>
    <rPh sb="27" eb="29">
      <t>カンロ</t>
    </rPh>
    <rPh sb="29" eb="32">
      <t>ケイネンカ</t>
    </rPh>
    <rPh sb="32" eb="33">
      <t>リツ</t>
    </rPh>
    <rPh sb="36" eb="38">
      <t>ジギョウ</t>
    </rPh>
    <rPh sb="38" eb="40">
      <t>ソウセツ</t>
    </rPh>
    <rPh sb="40" eb="41">
      <t>ジ</t>
    </rPh>
    <rPh sb="42" eb="44">
      <t>フセツ</t>
    </rPh>
    <rPh sb="46" eb="48">
      <t>カンロ</t>
    </rPh>
    <rPh sb="52" eb="54">
      <t>ホウテイ</t>
    </rPh>
    <rPh sb="54" eb="56">
      <t>タイヨウ</t>
    </rPh>
    <rPh sb="56" eb="58">
      <t>ネンスウ</t>
    </rPh>
    <rPh sb="59" eb="61">
      <t>ケイカ</t>
    </rPh>
    <rPh sb="69" eb="70">
      <t>ホン</t>
    </rPh>
    <rPh sb="70" eb="71">
      <t>ケン</t>
    </rPh>
    <rPh sb="72" eb="74">
      <t>ジギョウ</t>
    </rPh>
    <rPh sb="74" eb="76">
      <t>カイシ</t>
    </rPh>
    <rPh sb="77" eb="80">
      <t>ヒカクテキ</t>
    </rPh>
    <rPh sb="80" eb="81">
      <t>ハヤ</t>
    </rPh>
    <rPh sb="89" eb="91">
      <t>ルイジ</t>
    </rPh>
    <rPh sb="91" eb="93">
      <t>ダンタイ</t>
    </rPh>
    <rPh sb="94" eb="96">
      <t>ヒカク</t>
    </rPh>
    <rPh sb="98" eb="99">
      <t>タカ</t>
    </rPh>
    <rPh sb="100" eb="102">
      <t>スウジ</t>
    </rPh>
    <rPh sb="112" eb="114">
      <t>カンロ</t>
    </rPh>
    <rPh sb="114" eb="116">
      <t>コウシン</t>
    </rPh>
    <rPh sb="116" eb="117">
      <t>リツ</t>
    </rPh>
    <rPh sb="119" eb="120">
      <t>ヒク</t>
    </rPh>
    <rPh sb="121" eb="123">
      <t>スウジ</t>
    </rPh>
    <rPh sb="124" eb="126">
      <t>スイイ</t>
    </rPh>
    <phoneticPr fontId="4"/>
  </si>
  <si>
    <t>経営の健全性・効率性はいずれも概ね良好な状況である。企業債残高等の外部負債の削減にも努め、財務内容は健全である。しかし、物価高騰の影響により、維持管理費用の増加が見込まれるため、各経営指標が悪化する恐れがある。
引き続き、節水型社会や人口減少により水需要が減少することが見込まれる。一方で老朽化した施設の更新や、高度浄水処理導入により費用は増加し、今後の経営状況は悪化することが予想される。
そのため今後の水需要を見据え、施設規模の最適化（ダウンサイジング）を図るとともに、長期的視点に立った施設の効率的・効果的なアセットマネジメント等による経営改善に取り組み、料金改定についても今後検討し持続的な事業運営に努めていく。</t>
    <rPh sb="0" eb="2">
      <t>ケイエイ</t>
    </rPh>
    <rPh sb="3" eb="6">
      <t>ケンゼンセイ</t>
    </rPh>
    <rPh sb="7" eb="10">
      <t>コウリツセイ</t>
    </rPh>
    <rPh sb="15" eb="16">
      <t>オオム</t>
    </rPh>
    <rPh sb="17" eb="19">
      <t>リョウコウ</t>
    </rPh>
    <rPh sb="20" eb="22">
      <t>ジョウキョウ</t>
    </rPh>
    <rPh sb="26" eb="28">
      <t>キギョウ</t>
    </rPh>
    <rPh sb="28" eb="29">
      <t>サイ</t>
    </rPh>
    <rPh sb="29" eb="31">
      <t>ザンダカ</t>
    </rPh>
    <rPh sb="31" eb="32">
      <t>トウ</t>
    </rPh>
    <rPh sb="33" eb="35">
      <t>ガイブ</t>
    </rPh>
    <rPh sb="35" eb="37">
      <t>フサイ</t>
    </rPh>
    <rPh sb="38" eb="40">
      <t>サクゲン</t>
    </rPh>
    <rPh sb="42" eb="43">
      <t>ツト</t>
    </rPh>
    <rPh sb="45" eb="47">
      <t>ザイム</t>
    </rPh>
    <rPh sb="47" eb="49">
      <t>ナイヨウ</t>
    </rPh>
    <rPh sb="106" eb="107">
      <t>ヒ</t>
    </rPh>
    <rPh sb="108" eb="109">
      <t>ツヅ</t>
    </rPh>
    <rPh sb="111" eb="114">
      <t>セッスイガタ</t>
    </rPh>
    <rPh sb="114" eb="116">
      <t>シャカイ</t>
    </rPh>
    <rPh sb="117" eb="119">
      <t>ジンコウ</t>
    </rPh>
    <rPh sb="119" eb="121">
      <t>ゲンショウ</t>
    </rPh>
    <rPh sb="124" eb="125">
      <t>ミズ</t>
    </rPh>
    <rPh sb="125" eb="127">
      <t>ジュヨウ</t>
    </rPh>
    <rPh sb="128" eb="130">
      <t>ゲンショウ</t>
    </rPh>
    <rPh sb="135" eb="137">
      <t>ミコ</t>
    </rPh>
    <rPh sb="141" eb="143">
      <t>イッポウ</t>
    </rPh>
    <rPh sb="144" eb="147">
      <t>ロウキュウカ</t>
    </rPh>
    <rPh sb="149" eb="151">
      <t>シセツ</t>
    </rPh>
    <rPh sb="152" eb="154">
      <t>コウシン</t>
    </rPh>
    <rPh sb="156" eb="158">
      <t>コウド</t>
    </rPh>
    <rPh sb="158" eb="160">
      <t>ジョウスイ</t>
    </rPh>
    <rPh sb="160" eb="162">
      <t>ショリ</t>
    </rPh>
    <rPh sb="162" eb="164">
      <t>ドウニュウ</t>
    </rPh>
    <rPh sb="167" eb="169">
      <t>ヒヨウ</t>
    </rPh>
    <rPh sb="170" eb="172">
      <t>ゾウカ</t>
    </rPh>
    <rPh sb="174" eb="176">
      <t>コンゴ</t>
    </rPh>
    <rPh sb="177" eb="179">
      <t>ケイエイ</t>
    </rPh>
    <rPh sb="179" eb="181">
      <t>ジョウキョウ</t>
    </rPh>
    <rPh sb="182" eb="184">
      <t>アッカ</t>
    </rPh>
    <rPh sb="189" eb="191">
      <t>ヨソウ</t>
    </rPh>
    <rPh sb="200" eb="202">
      <t>コンゴ</t>
    </rPh>
    <rPh sb="203" eb="204">
      <t>ミズ</t>
    </rPh>
    <rPh sb="204" eb="206">
      <t>ジュヨウ</t>
    </rPh>
    <rPh sb="207" eb="209">
      <t>ミス</t>
    </rPh>
    <rPh sb="211" eb="213">
      <t>シセツ</t>
    </rPh>
    <rPh sb="213" eb="215">
      <t>キボ</t>
    </rPh>
    <rPh sb="216" eb="219">
      <t>サイテキカ</t>
    </rPh>
    <rPh sb="230" eb="231">
      <t>ハカ</t>
    </rPh>
    <rPh sb="237" eb="240">
      <t>チョウキテキ</t>
    </rPh>
    <rPh sb="240" eb="242">
      <t>シテン</t>
    </rPh>
    <rPh sb="243" eb="244">
      <t>タ</t>
    </rPh>
    <rPh sb="246" eb="248">
      <t>シセツ</t>
    </rPh>
    <rPh sb="249" eb="252">
      <t>コウリツテキ</t>
    </rPh>
    <rPh sb="253" eb="256">
      <t>コウカテキ</t>
    </rPh>
    <rPh sb="267" eb="268">
      <t>トウ</t>
    </rPh>
    <rPh sb="271" eb="273">
      <t>ケイエイ</t>
    </rPh>
    <rPh sb="273" eb="275">
      <t>カイゼン</t>
    </rPh>
    <rPh sb="276" eb="277">
      <t>ト</t>
    </rPh>
    <rPh sb="278" eb="279">
      <t>ク</t>
    </rPh>
    <rPh sb="281" eb="283">
      <t>リョウキン</t>
    </rPh>
    <rPh sb="283" eb="285">
      <t>カイテイ</t>
    </rPh>
    <rPh sb="290" eb="292">
      <t>コンゴ</t>
    </rPh>
    <rPh sb="292" eb="294">
      <t>ケントウ</t>
    </rPh>
    <rPh sb="295" eb="298">
      <t>ジゾクテキ</t>
    </rPh>
    <rPh sb="299" eb="301">
      <t>ジギョウ</t>
    </rPh>
    <rPh sb="301" eb="303">
      <t>ウンエイ</t>
    </rPh>
    <rPh sb="304" eb="3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</si>
</sst>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16">
    <border>
      <left/>
      <right/>
      <top/>
      <bottom/>
      <diagonal/>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90">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0" xfId="0" applyFont="1" applyAlignment="1">
      <alignment horizontal="center" vertical="center"/>
    </xf>
    <xf numFmtId="0" fontId="15" fillId="0" borderId="0" xfId="0" applyFont="1" applyAlignment="1">
      <alignment vertical="center"/>
    </xf>
    <xf numFmtId="0" fontId="2" fillId="0" borderId="0" xfId="0" applyFont="1" applyAlignment="1" applyProtection="1">
      <alignment vertical="center"/>
      <protection hidden="1"/>
    </xf>
    <xf numFmtId="0" fontId="2" fillId="0" borderId="0" xfId="0" applyFont="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6" xfId="0" applyFill="1" applyBorder="1" applyAlignment="1">
      <alignment vertical="center" shrinkToFit="1"/>
    </xf>
    <xf numFmtId="0" fontId="0" fillId="3" borderId="6" xfId="0" applyFill="1" applyBorder="1" applyAlignment="1">
      <alignment vertical="center" shrinkToFit="1"/>
    </xf>
    <xf numFmtId="177" fontId="0" fillId="3" borderId="6" xfId="20" applyNumberFormat="1" applyFont="1" applyFill="1" applyBorder="1" applyAlignment="1">
      <alignment vertical="center" shrinkToFit="1"/>
    </xf>
    <xf numFmtId="178" fontId="0" fillId="3" borderId="6" xfId="20" applyNumberFormat="1" applyFont="1" applyFill="1" applyBorder="1" applyAlignment="1">
      <alignment vertical="center" shrinkToFit="1"/>
    </xf>
    <xf numFmtId="49" fontId="0" fillId="0" borderId="0" xfId="0" applyNumberFormat="1" applyAlignment="1">
      <alignment vertical="center" shrinkToFit="1"/>
    </xf>
    <xf numFmtId="0" fontId="0" fillId="0" borderId="6" xfId="0" applyBorder="1" applyAlignment="1">
      <alignment vertical="center" shrinkToFit="1"/>
    </xf>
    <xf numFmtId="177" fontId="0" fillId="0" borderId="6" xfId="20" applyNumberFormat="1" applyFont="1" applyBorder="1" applyAlignment="1">
      <alignment vertical="center" shrinkToFit="1"/>
    </xf>
    <xf numFmtId="40" fontId="0" fillId="0" borderId="0" xfId="0" applyNumberFormat="1" applyAlignment="1">
      <alignment vertical="center"/>
    </xf>
    <xf numFmtId="179" fontId="0" fillId="0" borderId="0" xfId="20" applyNumberFormat="1" applyFont="1" applyBorder="1" applyAlignment="1">
      <alignment vertical="center" shrinkToFit="1"/>
    </xf>
    <xf numFmtId="0" fontId="0" fillId="4" borderId="6" xfId="0" applyFill="1" applyBorder="1" applyAlignment="1">
      <alignment vertical="center"/>
    </xf>
    <xf numFmtId="180" fontId="0" fillId="0" borderId="6" xfId="0" applyNumberFormat="1" applyBorder="1" applyAlignment="1">
      <alignment vertical="center"/>
    </xf>
    <xf numFmtId="181" fontId="0" fillId="0" borderId="6" xfId="0" applyNumberFormat="1" applyBorder="1" applyAlignment="1">
      <alignment vertical="center"/>
    </xf>
    <xf numFmtId="0" fontId="6" fillId="0" borderId="0" xfId="0" applyFont="1" applyAlignment="1">
      <alignment horizontal="center" vertical="center"/>
    </xf>
    <xf numFmtId="49" fontId="3" fillId="0" borderId="4"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5" borderId="10" xfId="0" applyFont="1" applyFill="1" applyBorder="1" applyAlignment="1">
      <alignment horizontal="center" vertical="center" shrinkToFit="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5" fillId="0" borderId="10"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12" xfId="0" applyFont="1" applyBorder="1" applyAlignment="1" applyProtection="1">
      <alignment horizontal="center" vertical="center" shrinkToFit="1"/>
      <protection hidden="1"/>
    </xf>
    <xf numFmtId="0" fontId="5" fillId="0" borderId="6" xfId="0" applyFont="1" applyBorder="1" applyAlignment="1" applyProtection="1">
      <alignment horizontal="center" vertical="center" shrinkToFit="1"/>
      <protection hidden="1"/>
    </xf>
    <xf numFmtId="176" fontId="5" fillId="0" borderId="6" xfId="0" applyNumberFormat="1" applyFont="1" applyBorder="1" applyAlignment="1" applyProtection="1">
      <alignment horizontal="center" vertical="center" shrinkToFit="1"/>
      <protection hidden="1"/>
    </xf>
    <xf numFmtId="177" fontId="5" fillId="0" borderId="10" xfId="0" applyNumberFormat="1" applyFont="1" applyBorder="1" applyAlignment="1" applyProtection="1">
      <alignment horizontal="center" vertical="center" shrinkToFit="1"/>
      <protection hidden="1"/>
    </xf>
    <xf numFmtId="177" fontId="5" fillId="0" borderId="11" xfId="0" applyNumberFormat="1" applyFont="1" applyBorder="1" applyAlignment="1" applyProtection="1">
      <alignment horizontal="center" vertical="center" shrinkToFit="1"/>
      <protection hidden="1"/>
    </xf>
    <xf numFmtId="177" fontId="5" fillId="0" borderId="6" xfId="0" applyNumberFormat="1" applyFont="1" applyBorder="1" applyAlignment="1" applyProtection="1">
      <alignment horizontal="center" vertical="center" shrinkToFit="1"/>
      <protection hidden="1"/>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5" fillId="0" borderId="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8" fillId="0" borderId="0" xfId="0" applyFont="1" applyAlignment="1">
      <alignment horizontal="left"/>
    </xf>
    <xf numFmtId="0" fontId="8" fillId="0" borderId="4" xfId="0" applyFont="1" applyBorder="1" applyAlignment="1">
      <alignment horizontal="left"/>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left" vertical="center"/>
    </xf>
    <xf numFmtId="177" fontId="5" fillId="0" borderId="12" xfId="0" applyNumberFormat="1" applyFont="1" applyBorder="1" applyAlignment="1" applyProtection="1">
      <alignment horizontal="center" vertical="center" shrinkToFit="1"/>
      <protection hidden="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wrapText="1"/>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データ!$ED$6:$EH$6</c:f>
              <c:numCache>
                <c:formatCode>#,##0.00;"△"#,##0.00;"-"</c:formatCode>
                <c:ptCount val="5"/>
                <c:pt idx="0">
                  <c:v>0.23</c:v>
                </c:pt>
                <c:pt idx="1">
                  <c:v>0.01</c:v>
                </c:pt>
                <c:pt idx="2">
                  <c:v>0</c:v>
                </c:pt>
                <c:pt idx="3">
                  <c:v>0.04</c:v>
                </c:pt>
                <c:pt idx="4">
                  <c:v>0.01</c:v>
                </c:pt>
              </c:numCache>
            </c:numRef>
          </c:val>
          <c:extLst>
            <c:ext xmlns:c16="http://schemas.microsoft.com/office/drawing/2014/chart" uri="{C3380CC4-5D6E-409C-BE32-E72D297353CC}">
              <c16:uniqueId val="{00000000-6FC4-4F66-B240-1AE59C7ADFE8}"/>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#,##0.00;"△"#,##0.00;"-"</c:formatCode>
                <c:ptCount val="5"/>
                <c:pt idx="0">
                  <c:v>0.27</c:v>
                </c:pt>
                <c:pt idx="1">
                  <c:v>0.24</c:v>
                </c:pt>
                <c:pt idx="2">
                  <c:v>0.2</c:v>
                </c:pt>
                <c:pt idx="3">
                  <c:v>0.32</c:v>
                </c:pt>
                <c:pt idx="4">
                  <c:v>0.28</c:v>
                </c:pt>
              </c:numCache>
            </c:numRef>
          </c:val>
          <c:smooth val="0"/>
          <c:extLst>
            <c:ext xmlns:c16="http://schemas.microsoft.com/office/drawing/2014/chart" uri="{C3380CC4-5D6E-409C-BE32-E72D297353CC}">
              <c16:uniqueId val="{00000001-6FC4-4F66-B240-1AE59C7ADFE8}"/>
            </c:ext>
          </c:extLst>
        </c:ser>
        <c:marker val="1"/>
        <c:axId val="958745"/>
        <c:axId val="8628710"/>
      </c:lineChart>
      <c:date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baseTimeUnit val="years"/>
        <c:noMultiLvlLbl val="0"/>
      </c:date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587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データ!$CL$6:$CP$6</c:f>
              <c:numCache>
                <c:formatCode>#,##0.00;"△"#,##0.00;"-"</c:formatCode>
                <c:ptCount val="5"/>
                <c:pt idx="0">
                  <c:v>64.88</c:v>
                </c:pt>
                <c:pt idx="1">
                  <c:v>65.16</c:v>
                </c:pt>
                <c:pt idx="2">
                  <c:v>65.51</c:v>
                </c:pt>
                <c:pt idx="3">
                  <c:v>65.41</c:v>
                </c:pt>
                <c:pt idx="4">
                  <c:v>65.44</c:v>
                </c:pt>
              </c:numCache>
            </c:numRef>
          </c:val>
          <c:extLst>
            <c:ext xmlns:c16="http://schemas.microsoft.com/office/drawing/2014/chart" uri="{C3380CC4-5D6E-409C-BE32-E72D297353CC}">
              <c16:uniqueId val="{00000000-8A52-4B75-9DA4-A496F016A3EE}"/>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8A52-4B75-9DA4-A496F016A3EE}"/>
            </c:ext>
          </c:extLst>
        </c:ser>
        <c:marker val="1"/>
        <c:axId val="20234383"/>
        <c:axId val="47891719"/>
      </c:lineChart>
      <c:date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baseTimeUnit val="years"/>
        <c:noMultiLvlLbl val="0"/>
      </c:date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023438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データ!$CW$6:$DA$6</c:f>
              <c:numCache>
                <c:formatCode>#,##0.00;"△"#,##0.00;"-"</c:formatCode>
                <c:ptCount val="5"/>
                <c:pt idx="0">
                  <c:v>99.8</c:v>
                </c:pt>
                <c:pt idx="1">
                  <c:v>99.81</c:v>
                </c:pt>
                <c:pt idx="2">
                  <c:v>99.81</c:v>
                </c:pt>
                <c:pt idx="3">
                  <c:v>99.81</c:v>
                </c:pt>
                <c:pt idx="4">
                  <c:v>99.79</c:v>
                </c:pt>
              </c:numCache>
            </c:numRef>
          </c:val>
          <c:extLst>
            <c:ext xmlns:c16="http://schemas.microsoft.com/office/drawing/2014/chart" uri="{C3380CC4-5D6E-409C-BE32-E72D297353CC}">
              <c16:uniqueId val="{00000000-144A-4130-A7C5-9AA81BFF3983}"/>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144A-4130-A7C5-9AA81BFF3983}"/>
            </c:ext>
          </c:extLst>
        </c:ser>
        <c:marker val="1"/>
        <c:axId val="28372289"/>
        <c:axId val="54024015"/>
      </c:lineChart>
      <c:date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baseTimeUnit val="years"/>
        <c:noMultiLvlLbl val="0"/>
      </c:date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837228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46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データ!$X$6:$AB$6</c:f>
              <c:numCache>
                <c:formatCode>#,##0.00;"△"#,##0.00;"-"</c:formatCode>
                <c:ptCount val="5"/>
                <c:pt idx="0">
                  <c:v>110.55</c:v>
                </c:pt>
                <c:pt idx="1">
                  <c:v>108.66</c:v>
                </c:pt>
                <c:pt idx="2">
                  <c:v>107.47</c:v>
                </c:pt>
                <c:pt idx="3">
                  <c:v>106.17</c:v>
                </c:pt>
                <c:pt idx="4">
                  <c:v>104.62</c:v>
                </c:pt>
              </c:numCache>
            </c:numRef>
          </c:val>
          <c:extLst>
            <c:ext xmlns:c16="http://schemas.microsoft.com/office/drawing/2014/chart" uri="{C3380CC4-5D6E-409C-BE32-E72D297353CC}">
              <c16:uniqueId val="{00000000-A863-4FE4-B1E9-0D91E59BF8BD}"/>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A863-4FE4-B1E9-0D91E59BF8BD}"/>
            </c:ext>
          </c:extLst>
        </c:ser>
        <c:marker val="1"/>
        <c:axId val="10549531"/>
        <c:axId val="27836922"/>
      </c:lineChart>
      <c:date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baseTimeUnit val="years"/>
        <c:noMultiLvlLbl val="0"/>
      </c:dateAx>
      <c:valAx>
        <c:axId val="2783692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1054953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データ!$DH$6:$DL$6</c:f>
              <c:numCache>
                <c:formatCode>#,##0.00;"△"#,##0.00;"-"</c:formatCode>
                <c:ptCount val="5"/>
                <c:pt idx="0">
                  <c:v>56.13</c:v>
                </c:pt>
                <c:pt idx="1">
                  <c:v>57.21</c:v>
                </c:pt>
                <c:pt idx="2">
                  <c:v>59.11</c:v>
                </c:pt>
                <c:pt idx="3">
                  <c:v>60.52</c:v>
                </c:pt>
                <c:pt idx="4">
                  <c:v>61.65</c:v>
                </c:pt>
              </c:numCache>
            </c:numRef>
          </c:val>
          <c:extLst>
            <c:ext xmlns:c16="http://schemas.microsoft.com/office/drawing/2014/chart" uri="{C3380CC4-5D6E-409C-BE32-E72D297353CC}">
              <c16:uniqueId val="{00000000-657A-4C7E-AA2A-3E537A8A3012}"/>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657A-4C7E-AA2A-3E537A8A3012}"/>
            </c:ext>
          </c:extLst>
        </c:ser>
        <c:marker val="1"/>
        <c:axId val="49205706"/>
        <c:axId val="40198173"/>
      </c:lineChart>
      <c:date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baseTimeUnit val="years"/>
        <c:noMultiLvlLbl val="0"/>
      </c:date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920570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データ!$DS$6:$DW$6</c:f>
              <c:numCache>
                <c:formatCode>#,##0.00;"△"#,##0.00;"-"</c:formatCode>
                <c:ptCount val="5"/>
                <c:pt idx="0">
                  <c:v>28.03</c:v>
                </c:pt>
                <c:pt idx="1">
                  <c:v>29.27</c:v>
                </c:pt>
                <c:pt idx="2">
                  <c:v>29.37</c:v>
                </c:pt>
                <c:pt idx="3">
                  <c:v>32.4</c:v>
                </c:pt>
                <c:pt idx="4">
                  <c:v>35.13</c:v>
                </c:pt>
              </c:numCache>
            </c:numRef>
          </c:val>
          <c:extLst>
            <c:ext xmlns:c16="http://schemas.microsoft.com/office/drawing/2014/chart" uri="{C3380CC4-5D6E-409C-BE32-E72D297353CC}">
              <c16:uniqueId val="{00000000-7D05-477A-8546-81DE4A57EAC3}"/>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7D05-477A-8546-81DE4A57EAC3}"/>
            </c:ext>
          </c:extLst>
        </c:ser>
        <c:marker val="1"/>
        <c:axId val="26239245"/>
        <c:axId val="34826618"/>
      </c:lineChart>
      <c:date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baseTimeUnit val="years"/>
        <c:noMultiLvlLbl val="0"/>
      </c:date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62392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C-4D14-B3E3-04A4096C88F4}"/>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AC3C-4D14-B3E3-04A4096C88F4}"/>
            </c:ext>
          </c:extLst>
        </c:ser>
        <c:marker val="1"/>
        <c:axId val="45004109"/>
        <c:axId val="2383799"/>
      </c:lineChart>
      <c:date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baseTimeUnit val="years"/>
        <c:noMultiLvlLbl val="0"/>
      </c:dateAx>
      <c:valAx>
        <c:axId val="2383799"/>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4500410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データ!$AT$6:$AX$6</c:f>
              <c:numCache>
                <c:formatCode>#,##0.00;"△"#,##0.00;"-"</c:formatCode>
                <c:ptCount val="5"/>
                <c:pt idx="0">
                  <c:v>241.6</c:v>
                </c:pt>
                <c:pt idx="1">
                  <c:v>307.53</c:v>
                </c:pt>
                <c:pt idx="2">
                  <c:v>328.96</c:v>
                </c:pt>
                <c:pt idx="3">
                  <c:v>342.86</c:v>
                </c:pt>
                <c:pt idx="4">
                  <c:v>381.27</c:v>
                </c:pt>
              </c:numCache>
            </c:numRef>
          </c:val>
          <c:extLst>
            <c:ext xmlns:c16="http://schemas.microsoft.com/office/drawing/2014/chart" uri="{C3380CC4-5D6E-409C-BE32-E72D297353CC}">
              <c16:uniqueId val="{00000000-305F-4AEE-A2AA-48A16EA02A22}"/>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#,##0.00;"△"#,##0.00;"-"</c:formatCode>
                <c:ptCount val="5"/>
                <c:pt idx="0">
                  <c:v>243.44</c:v>
                </c:pt>
                <c:pt idx="1">
                  <c:v>258.49</c:v>
                </c:pt>
                <c:pt idx="2">
                  <c:v>271.1</c:v>
                </c:pt>
                <c:pt idx="3">
                  <c:v>284.45</c:v>
                </c:pt>
                <c:pt idx="4">
                  <c:v>309.23</c:v>
                </c:pt>
              </c:numCache>
            </c:numRef>
          </c:val>
          <c:smooth val="0"/>
          <c:extLst>
            <c:ext xmlns:c16="http://schemas.microsoft.com/office/drawing/2014/chart" uri="{C3380CC4-5D6E-409C-BE32-E72D297353CC}">
              <c16:uniqueId val="{00000001-305F-4AEE-A2AA-48A16EA02A22}"/>
            </c:ext>
          </c:extLst>
        </c:ser>
        <c:marker val="1"/>
        <c:axId val="21454193"/>
        <c:axId val="58870012"/>
      </c:lineChart>
      <c:date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baseTimeUnit val="years"/>
        <c:noMultiLvlLbl val="0"/>
      </c:dateAx>
      <c:valAx>
        <c:axId val="5887001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2145419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データ!$BE$6:$BI$6</c:f>
              <c:numCache>
                <c:formatCode>#,##0.00;"△"#,##0.00;"-"</c:formatCode>
                <c:ptCount val="5"/>
                <c:pt idx="0">
                  <c:v>338.79</c:v>
                </c:pt>
                <c:pt idx="1">
                  <c:v>328.7</c:v>
                </c:pt>
                <c:pt idx="2">
                  <c:v>308.94</c:v>
                </c:pt>
                <c:pt idx="3">
                  <c:v>291.44</c:v>
                </c:pt>
                <c:pt idx="4">
                  <c:v>274.96</c:v>
                </c:pt>
              </c:numCache>
            </c:numRef>
          </c:val>
          <c:extLst>
            <c:ext xmlns:c16="http://schemas.microsoft.com/office/drawing/2014/chart" uri="{C3380CC4-5D6E-409C-BE32-E72D297353CC}">
              <c16:uniqueId val="{00000000-E8DA-4D6E-A7D0-902E5CC98787}"/>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#,##0.00;"△"#,##0.00;"-"</c:formatCode>
                <c:ptCount val="5"/>
                <c:pt idx="0">
                  <c:v>303.26</c:v>
                </c:pt>
                <c:pt idx="1">
                  <c:v>290.31</c:v>
                </c:pt>
                <c:pt idx="2">
                  <c:v>272.96</c:v>
                </c:pt>
                <c:pt idx="3">
                  <c:v>260.96</c:v>
                </c:pt>
                <c:pt idx="4">
                  <c:v>240.07</c:v>
                </c:pt>
              </c:numCache>
            </c:numRef>
          </c:val>
          <c:smooth val="0"/>
          <c:extLst>
            <c:ext xmlns:c16="http://schemas.microsoft.com/office/drawing/2014/chart" uri="{C3380CC4-5D6E-409C-BE32-E72D297353CC}">
              <c16:uniqueId val="{00000001-E8DA-4D6E-A7D0-902E5CC98787}"/>
            </c:ext>
          </c:extLst>
        </c:ser>
        <c:marker val="1"/>
        <c:axId val="60068066"/>
        <c:axId val="3741682"/>
      </c:lineChart>
      <c:date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baseTimeUnit val="years"/>
        <c:noMultiLvlLbl val="0"/>
      </c:dateAx>
      <c:valAx>
        <c:axId val="374168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6006806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データ!$BP$6:$BT$6</c:f>
              <c:numCache>
                <c:formatCode>#,##0.00;"△"#,##0.00;"-"</c:formatCode>
                <c:ptCount val="5"/>
                <c:pt idx="0">
                  <c:v>109.96</c:v>
                </c:pt>
                <c:pt idx="1">
                  <c:v>107.99</c:v>
                </c:pt>
                <c:pt idx="2">
                  <c:v>106.83</c:v>
                </c:pt>
                <c:pt idx="3">
                  <c:v>105.73</c:v>
                </c:pt>
                <c:pt idx="4">
                  <c:v>103.98</c:v>
                </c:pt>
              </c:numCache>
            </c:numRef>
          </c:val>
          <c:extLst>
            <c:ext xmlns:c16="http://schemas.microsoft.com/office/drawing/2014/chart" uri="{C3380CC4-5D6E-409C-BE32-E72D297353CC}">
              <c16:uniqueId val="{00000000-35BE-4949-B9FB-2B596DCCD347}"/>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35BE-4949-B9FB-2B596DCCD347}"/>
            </c:ext>
          </c:extLst>
        </c:ser>
        <c:marker val="1"/>
        <c:axId val="33675143"/>
        <c:axId val="34640832"/>
      </c:lineChart>
      <c:date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baseTimeUnit val="years"/>
        <c:noMultiLvlLbl val="0"/>
      </c:date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367514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データ!$CA$6:$CE$6</c:f>
              <c:numCache>
                <c:formatCode>#,##0.00;"△"#,##0.00;"-"</c:formatCode>
                <c:ptCount val="5"/>
                <c:pt idx="0">
                  <c:v>56.19</c:v>
                </c:pt>
                <c:pt idx="1">
                  <c:v>57.21</c:v>
                </c:pt>
                <c:pt idx="2">
                  <c:v>57.83</c:v>
                </c:pt>
                <c:pt idx="3">
                  <c:v>58.43</c:v>
                </c:pt>
                <c:pt idx="4">
                  <c:v>59.42</c:v>
                </c:pt>
              </c:numCache>
            </c:numRef>
          </c:val>
          <c:extLst>
            <c:ext xmlns:c16="http://schemas.microsoft.com/office/drawing/2014/chart" uri="{C3380CC4-5D6E-409C-BE32-E72D297353CC}">
              <c16:uniqueId val="{00000000-DBF5-4F6B-9447-0351F46B6DA5}"/>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#,##0.00;"△"#,##0.00;"-"</c:formatCode>
                <c:ptCount val="5"/>
                <c:pt idx="0">
                  <c:v>73.03</c:v>
                </c:pt>
                <c:pt idx="1">
                  <c:v>73.86</c:v>
                </c:pt>
                <c:pt idx="2">
                  <c:v>73.85</c:v>
                </c:pt>
                <c:pt idx="3">
                  <c:v>73.18</c:v>
                </c:pt>
                <c:pt idx="4">
                  <c:v>73.05</c:v>
                </c:pt>
              </c:numCache>
            </c:numRef>
          </c:val>
          <c:smooth val="0"/>
          <c:extLst>
            <c:ext xmlns:c16="http://schemas.microsoft.com/office/drawing/2014/chart" uri="{C3380CC4-5D6E-409C-BE32-E72D297353CC}">
              <c16:uniqueId val="{00000001-DBF5-4F6B-9447-0351F46B6DA5}"/>
            </c:ext>
          </c:extLst>
        </c:ser>
        <c:marker val="1"/>
        <c:axId val="43332040"/>
        <c:axId val="54444047"/>
      </c:lineChart>
      <c:date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baseTimeUnit val="years"/>
        <c:noMultiLvlLbl val="0"/>
      </c:date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333204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11915775" y="10677525"/>
        <a:ext cx="5143500" cy="2743200"/>
      </xdr:xfrm>
      <a:graphic>
        <a:graphicData uri="http://schemas.openxmlformats.org/drawingml/2006/chart">
          <c:chart xmlns:c="http://schemas.openxmlformats.org/drawingml/2006/chart"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485775" y="10677525"/>
        <a:ext cx="5143500" cy="2743200"/>
      </xdr:xfrm>
      <a:graphic>
        <a:graphicData uri="http://schemas.openxmlformats.org/drawingml/2006/chart">
          <c:chart xmlns:c="http://schemas.openxmlformats.org/drawingml/2006/chart"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6200775" y="10677525"/>
        <a:ext cx="5143500" cy="2743200"/>
      </xdr:xfrm>
      <a:graphic>
        <a:graphicData uri="http://schemas.openxmlformats.org/drawingml/2006/chart">
          <c:chart xmlns:c="http://schemas.openxmlformats.org/drawingml/2006/chart" r:id="rId4"/>
        </a:graphicData>
      </a:graphic>
    </xdr:graphicFrame>
    <xdr:clientData/>
  </xdr:twoCellAnchor>
  <xdr:twoCellAnchor>
    <xdr:from>
      <xdr:col>2</xdr:col>
      <xdr:colOff>0</xdr:colOff>
      <xdr:row>16</xdr:row>
      <xdr:rowOff>0</xdr:rowOff>
    </xdr:from>
    <xdr:to>
      <xdr:col>16</xdr:col>
      <xdr:colOff>0</xdr:colOff>
      <xdr:row>17</xdr:row>
      <xdr:rowOff>70924</xdr:rowOff>
    </xdr:to>
    <xdr:sp macro="">
      <xdr:nvSpPr>
        <xdr:cNvPr id="6" name="テキスト ボックス 5"/>
        <xdr:cNvSpPr txBox="1"/>
      </xdr:nvSpPr>
      <xdr:spPr>
        <a:xfrm>
          <a:off x="4857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①経常収支比率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485775" y="6562725"/>
        <a:ext cx="4000500" cy="2914650"/>
      </xdr:xfrm>
      <a:graphic>
        <a:graphicData uri="http://schemas.openxmlformats.org/drawingml/2006/chart">
          <c:chart xmlns:c="http://schemas.openxmlformats.org/drawingml/2006/chart"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4772025" y="6562725"/>
        <a:ext cx="4000500" cy="2914650"/>
      </xdr:xfrm>
      <a:graphic>
        <a:graphicData uri="http://schemas.openxmlformats.org/drawingml/2006/chart">
          <c:chart xmlns:c="http://schemas.openxmlformats.org/drawingml/2006/chart"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9058275" y="6562725"/>
        <a:ext cx="4000500" cy="2914650"/>
      </xdr:xfrm>
      <a:graphic>
        <a:graphicData uri="http://schemas.openxmlformats.org/drawingml/2006/chart">
          <c:chart xmlns:c="http://schemas.openxmlformats.org/drawingml/2006/chart"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13344525" y="6562725"/>
        <a:ext cx="4000500" cy="2914650"/>
      </xdr:xfrm>
      <a:graphic>
        <a:graphicData uri="http://schemas.openxmlformats.org/drawingml/2006/chart">
          <c:chart xmlns:c="http://schemas.openxmlformats.org/drawingml/2006/chart"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xdr:nvSpPr>
        <xdr:cNvPr id="14" name="テキスト ボックス 13"/>
        <xdr:cNvSpPr txBox="1"/>
      </xdr:nvSpPr>
      <xdr:spPr>
        <a:xfrm>
          <a:off x="47720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②累積欠損金比率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xdr:nvSpPr>
        <xdr:cNvPr id="15" name="テキスト ボックス 14"/>
        <xdr:cNvSpPr txBox="1"/>
      </xdr:nvSpPr>
      <xdr:spPr>
        <a:xfrm>
          <a:off x="90582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③流動比率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xdr:nvSpPr>
        <xdr:cNvPr id="16" name="テキスト ボックス 15"/>
        <xdr:cNvSpPr txBox="1"/>
      </xdr:nvSpPr>
      <xdr:spPr>
        <a:xfrm>
          <a:off x="133445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④企業債残高対給水収益比率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xdr:nvSpPr>
        <xdr:cNvPr id="17" name="テキスト ボックス 16"/>
        <xdr:cNvSpPr txBox="1"/>
      </xdr:nvSpPr>
      <xdr:spPr>
        <a:xfrm>
          <a:off x="4857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⑤料金回収率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xdr:nvSpPr>
        <xdr:cNvPr id="18" name="テキスト ボックス 17"/>
        <xdr:cNvSpPr txBox="1"/>
      </xdr:nvSpPr>
      <xdr:spPr>
        <a:xfrm>
          <a:off x="47720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⑥給水原価</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円</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xdr:nvSpPr>
        <xdr:cNvPr id="19" name="テキスト ボックス 18"/>
        <xdr:cNvSpPr txBox="1"/>
      </xdr:nvSpPr>
      <xdr:spPr>
        <a:xfrm>
          <a:off x="90582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⑦施設利用率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xdr:nvSpPr>
        <xdr:cNvPr id="20" name="テキスト ボックス 19"/>
        <xdr:cNvSpPr txBox="1"/>
      </xdr:nvSpPr>
      <xdr:spPr>
        <a:xfrm>
          <a:off x="133445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⑧有収率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xdr:nvSpPr>
        <xdr:cNvPr id="21" name="テキスト ボックス 20"/>
        <xdr:cNvSpPr txBox="1"/>
      </xdr:nvSpPr>
      <xdr:spPr>
        <a:xfrm>
          <a:off x="48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①有形固定資産減価償却率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xdr:nvSpPr>
        <xdr:cNvPr id="22" name="テキスト ボックス 21"/>
        <xdr:cNvSpPr txBox="1"/>
      </xdr:nvSpPr>
      <xdr:spPr>
        <a:xfrm>
          <a:off x="6200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②管路経年化率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xdr:nvSpPr>
        <xdr:cNvPr id="23" name="テキスト ボックス 22"/>
        <xdr:cNvSpPr txBox="1"/>
      </xdr:nvSpPr>
      <xdr:spPr>
        <a:xfrm>
          <a:off x="1191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③管路更新率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502393C-2B87-4F62-8738-DF43A51DEF4A}" type="TxLink">
            <a:rPr altLang="en-US" lang="en-US" sz="900" u="none" b="0" i="0">
              <a:solidFill>
                <a:srgbClr val="000000"/>
              </a:solidFill>
              <a:latin typeface="ＭＳ ゴシック" panose="020B0609070205080204" pitchFamily="49" charset="-128"/>
              <a:ea typeface="ＭＳ ゴシック" panose="020B0609070205080204" pitchFamily="49" charset="-128"/>
            </a:rPr>
            <a:t>【112.49】</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55D2EAD-3904-422C-87A4-86CB9FB4481E}" type="TxLink">
            <a:rPr altLang="en-US" lang="en-US" sz="900" u="none" b="0" i="0">
              <a:solidFill>
                <a:srgbClr val="000000"/>
              </a:solidFill>
              <a:latin typeface="ＭＳ ゴシック" panose="020B0609070205080204" pitchFamily="49" charset="-128"/>
              <a:ea typeface="ＭＳ ゴシック" panose="020B0609070205080204" pitchFamily="49" charset="-128"/>
            </a:rPr>
            <a:t>【8.77】</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8B8A3EA-7806-4E63-AC4B-3F61B5D8024C}" type="TxLink">
            <a:rPr altLang="en-US" lang="en-US" sz="900" u="none" b="0" i="0">
              <a:solidFill>
                <a:srgbClr val="000000"/>
              </a:solidFill>
              <a:latin typeface="ＭＳ ゴシック" panose="020B0609070205080204" pitchFamily="49" charset="-128"/>
              <a:ea typeface="ＭＳ ゴシック" panose="020B0609070205080204" pitchFamily="49" charset="-128"/>
            </a:rPr>
            <a:t>【309.23】</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3C34FB0-4158-4607-A26E-5DF881927B4B}" type="TxLink">
            <a:rPr altLang="en-US" lang="en-US" sz="900" u="none" b="0" i="0">
              <a:solidFill>
                <a:srgbClr val="000000"/>
              </a:solidFill>
              <a:latin typeface="ＭＳ ゴシック" panose="020B0609070205080204" pitchFamily="49" charset="-128"/>
              <a:ea typeface="ＭＳ ゴシック" panose="020B0609070205080204" pitchFamily="49" charset="-128"/>
            </a:rPr>
            <a:t>【240.07】</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00AE2B3-52B5-41B2-92B4-C5F79636CC90}" type="TxLink">
            <a:rPr altLang="en-US" lang="en-US" sz="900" u="none" b="0" i="0">
              <a:solidFill>
                <a:srgbClr val="000000"/>
              </a:solidFill>
              <a:latin typeface="ＭＳ ゴシック" panose="020B0609070205080204" pitchFamily="49" charset="-128"/>
              <a:ea typeface="ＭＳ ゴシック" panose="020B0609070205080204" pitchFamily="49" charset="-128"/>
            </a:rPr>
            <a:t>【100.28】</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6775" y="6743700"/>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B9F5CC2-4E23-4E38-9265-97FF0AC9C108}" type="TxLink">
            <a:rPr altLang="en-US" lang="en-US" sz="900" u="none" b="0" i="0">
              <a:solidFill>
                <a:srgbClr val="000000"/>
              </a:solidFill>
              <a:latin typeface="ＭＳ ゴシック" panose="020B0609070205080204" pitchFamily="49" charset="-128"/>
              <a:ea typeface="ＭＳ ゴシック" panose="020B0609070205080204" pitchFamily="49" charset="-128"/>
            </a:rPr>
            <a:t>【62.22】</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B1CB277-F3AF-45A7-BA80-81AB46426F82}" type="TxLink">
            <a:rPr altLang="en-US" lang="en-US" sz="900" u="none" b="0" i="0">
              <a:solidFill>
                <a:srgbClr val="000000"/>
              </a:solidFill>
              <a:latin typeface="ＭＳ ゴシック" panose="020B0609070205080204" pitchFamily="49" charset="-128"/>
              <a:ea typeface="ＭＳ ゴシック" panose="020B0609070205080204" pitchFamily="49" charset="-128"/>
            </a:rPr>
            <a:t>【73.05】</a:t>
          </a:fld>
          <a:endParaRPr altLang="en-US" lang="ja-JP"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F367FC6-D74E-42A8-9B2A-7446C532387F}" type="TxLink">
            <a:rPr altLang="en-US" lang="en-US" sz="900" u="none" b="0" i="0">
              <a:solidFill>
                <a:srgbClr val="000000"/>
              </a:solidFill>
              <a:latin typeface="ＭＳ ゴシック" panose="020B0609070205080204" pitchFamily="49" charset="-128"/>
              <a:ea typeface="ＭＳ ゴシック" panose="020B0609070205080204" pitchFamily="49" charset="-128"/>
            </a:rPr>
            <a:t>【112.35】</a:t>
          </a:fld>
          <a:endParaRPr altLang="en-US" lang="ja-JP"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7DAB6A4-C0D0-4FEA-B980-AA1C2542074B}" type="TxLink">
            <a:rPr altLang="en-US" lang="en-US" sz="900" u="none" b="0" i="0">
              <a:solidFill>
                <a:srgbClr val="000000"/>
              </a:solidFill>
              <a:latin typeface="ＭＳ ゴシック" panose="020B0609070205080204" pitchFamily="49" charset="-128"/>
              <a:ea typeface="ＭＳ ゴシック" panose="020B0609070205080204" pitchFamily="49" charset="-128"/>
            </a:rPr>
            <a:t>【58.52】</a:t>
          </a:fld>
          <a:endParaRPr altLang="en-US" lang="ja-JP"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CDD3742-FE6F-489F-9965-A564BD771742}" type="TxLink">
            <a:rPr altLang="en-US" lang="en-US" sz="900" u="none" b="0" i="0">
              <a:solidFill>
                <a:srgbClr val="000000"/>
              </a:solidFill>
              <a:latin typeface="ＭＳ ゴシック" panose="020B0609070205080204" pitchFamily="49" charset="-128"/>
              <a:ea typeface="ＭＳ ゴシック" panose="020B0609070205080204" pitchFamily="49" charset="-128"/>
            </a:rPr>
            <a:t>【31.74】</a:t>
          </a:fld>
          <a:endParaRPr altLang="en-US" lang="ja-JP"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7F74A7F-B3F0-42FE-8405-D3507DCBB975}" type="TxLink">
            <a:rPr altLang="en-US" lang="en-US" sz="900" u="none" b="0" i="0">
              <a:solidFill>
                <a:srgbClr val="000000"/>
              </a:solidFill>
              <a:latin typeface="ＭＳ ゴシック" panose="020B0609070205080204" pitchFamily="49" charset="-128"/>
              <a:ea typeface="ＭＳ ゴシック" panose="020B0609070205080204" pitchFamily="49" charset="-128"/>
            </a:rPr>
            <a:t>【0.28】</a:t>
          </a:fld>
          <a:endParaRPr altLang="en-US" lang="ja-JP"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topLeftCell="D19"/>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埼玉県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7"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7" ht="18.75" customHeight="1">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7385848</v>
      </c>
      <c r="AM8" s="45"/>
      <c r="AN8" s="45"/>
      <c r="AO8" s="45"/>
      <c r="AP8" s="45"/>
      <c r="AQ8" s="45"/>
      <c r="AR8" s="45"/>
      <c r="AS8" s="45"/>
      <c r="AT8" s="46">
        <f>データ!$S$6</f>
        <v>3797.75</v>
      </c>
      <c r="AU8" s="47"/>
      <c r="AV8" s="47"/>
      <c r="AW8" s="47"/>
      <c r="AX8" s="47"/>
      <c r="AY8" s="47"/>
      <c r="AZ8" s="47"/>
      <c r="BA8" s="47"/>
      <c r="BB8" s="48">
        <f>データ!$T$6</f>
        <v>1944.80</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7"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7" ht="18.75" customHeight="1">
      <c r="A10" s="2"/>
      <c r="B10" s="46" t="str">
        <f>データ!$N$6</f>
        <v>-</v>
      </c>
      <c r="C10" s="47"/>
      <c r="D10" s="47"/>
      <c r="E10" s="47"/>
      <c r="F10" s="47"/>
      <c r="G10" s="47"/>
      <c r="H10" s="47"/>
      <c r="I10" s="46">
        <f>データ!$O$6</f>
        <v>71.650000000000006</v>
      </c>
      <c r="J10" s="47"/>
      <c r="K10" s="47"/>
      <c r="L10" s="47"/>
      <c r="M10" s="47"/>
      <c r="N10" s="47"/>
      <c r="O10" s="81"/>
      <c r="P10" s="48">
        <f>データ!$P$6</f>
        <v>99.75</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7272461</v>
      </c>
      <c r="AM10" s="45"/>
      <c r="AN10" s="45"/>
      <c r="AO10" s="45"/>
      <c r="AP10" s="45"/>
      <c r="AQ10" s="45"/>
      <c r="AR10" s="45"/>
      <c r="AS10" s="45"/>
      <c r="AT10" s="46">
        <f>データ!$V$6</f>
        <v>2784.77</v>
      </c>
      <c r="AU10" s="47"/>
      <c r="AV10" s="47"/>
      <c r="AW10" s="47"/>
      <c r="AX10" s="47"/>
      <c r="AY10" s="47"/>
      <c r="AZ10" s="47"/>
      <c r="BA10" s="47"/>
      <c r="BB10" s="48">
        <f>データ!$W$6</f>
        <v>2611.5100000000002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3:3" ht="13.5">
      <c r="C83" s="12"/>
    </row>
    <row r="84" spans="2:15" ht="13.5"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2:15" ht="13.5" hidden="1">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bRR0uuwNB8iRHALupuM4UCJ23ocqXitwnGLgSJRUW++jQ1svu9cwG/GO2QPVFnQxvmUh/wJvXzwM8Z2eMp0r+A==" saltValue="riVKJCeRWrHKj4r37rdH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rintOptions horizontalCentered="1" verticalCentered="1"/>
  <pageMargins left="0.196850393700787" right="0.196850393700787" top="0.196850393700787" bottom="0.196850393700787" header="0.196850393700787" footer="0.196850393700787"/>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N13"/>
  <sheetViews>
    <sheetView showGridLines="0" workbookViewId="0" topLeftCell="A1"/>
  </sheetViews>
  <sheetFormatPr defaultRowHeight="13.5"/>
  <cols>
    <col min="2" max="144" width="11.875" customWidth="1"/>
  </cols>
  <sheetData>
    <row r="1" spans="1:144" ht="13.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ht="13.5">
      <c r="A2" s="15" t="s">
        <v>42</v>
      </c>
      <c r="B2" s="15">
        <f>COLUMN()-1</f>
        <v>1</v>
      </c>
      <c r="C2" s="15">
        <f t="shared" si="0" ref="C2:BR2">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1" ref="BS2:ED2">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si="2" ref="EE2:EN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ht="13.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ht="13.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ht="13.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ht="13.5">
      <c r="A6" s="15" t="s">
        <v>91</v>
      </c>
      <c r="B6" s="20">
        <f>B7</f>
        <v>2021</v>
      </c>
      <c r="C6" s="20">
        <f t="shared" si="3" ref="C6:W6">C7</f>
        <v>110001</v>
      </c>
      <c r="D6" s="20">
        <f t="shared" si="3"/>
        <v>46</v>
      </c>
      <c r="E6" s="20">
        <f t="shared" si="3"/>
        <v>1</v>
      </c>
      <c r="F6" s="20">
        <f t="shared" si="3"/>
        <v>0</v>
      </c>
      <c r="G6" s="20">
        <f t="shared" si="3"/>
        <v>2</v>
      </c>
      <c r="H6" s="20" t="str">
        <f t="shared" si="3"/>
        <v>埼玉県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71.650000000000006</v>
      </c>
      <c r="P6" s="21">
        <f t="shared" si="3"/>
        <v>99.75</v>
      </c>
      <c r="Q6" s="21">
        <f t="shared" si="3"/>
        <v>0</v>
      </c>
      <c r="R6" s="21">
        <f t="shared" si="3"/>
        <v>7385848</v>
      </c>
      <c r="S6" s="21">
        <f t="shared" si="3"/>
        <v>3797.75</v>
      </c>
      <c r="T6" s="21">
        <f t="shared" si="3"/>
        <v>1944.80</v>
      </c>
      <c r="U6" s="21">
        <f t="shared" si="3"/>
        <v>7272461</v>
      </c>
      <c r="V6" s="21">
        <f t="shared" si="3"/>
        <v>2784.77</v>
      </c>
      <c r="W6" s="21">
        <f t="shared" si="3"/>
        <v>2611.5100000000002</v>
      </c>
      <c r="X6" s="22">
        <f>IF(X7="",NA(),X7)</f>
        <v>110.55</v>
      </c>
      <c r="Y6" s="22">
        <f t="shared" si="4" ref="Y6:AG6">IF(Y7="",NA(),Y7)</f>
        <v>108.66</v>
      </c>
      <c r="Z6" s="22">
        <f t="shared" si="4"/>
        <v>107.47</v>
      </c>
      <c r="AA6" s="22">
        <f t="shared" si="4"/>
        <v>106.17</v>
      </c>
      <c r="AB6" s="22">
        <f t="shared" si="4"/>
        <v>104.62</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si="5" ref="AJ6:AR6">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241.60</v>
      </c>
      <c r="AU6" s="22">
        <f t="shared" si="6" ref="AU6:BC6">IF(AU7="",NA(),AU7)</f>
        <v>307.52999999999997</v>
      </c>
      <c r="AV6" s="22">
        <f t="shared" si="6"/>
        <v>328.96</v>
      </c>
      <c r="AW6" s="22">
        <f t="shared" si="6"/>
        <v>342.86</v>
      </c>
      <c r="AX6" s="22">
        <f t="shared" si="6"/>
        <v>381.27</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338.79</v>
      </c>
      <c r="BF6" s="22">
        <f t="shared" si="7" ref="BF6:BN6">IF(BF7="",NA(),BF7)</f>
        <v>328.70</v>
      </c>
      <c r="BG6" s="22">
        <f t="shared" si="7"/>
        <v>308.94</v>
      </c>
      <c r="BH6" s="22">
        <f t="shared" si="7"/>
        <v>291.44</v>
      </c>
      <c r="BI6" s="22">
        <f t="shared" si="7"/>
        <v>274.95999999999998</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109.96</v>
      </c>
      <c r="BQ6" s="22">
        <f t="shared" si="8" ref="BQ6:BY6">IF(BQ7="",NA(),BQ7)</f>
        <v>107.99</v>
      </c>
      <c r="BR6" s="22">
        <f t="shared" si="8"/>
        <v>106.83</v>
      </c>
      <c r="BS6" s="22">
        <f t="shared" si="8"/>
        <v>105.73</v>
      </c>
      <c r="BT6" s="22">
        <f t="shared" si="8"/>
        <v>103.98</v>
      </c>
      <c r="BU6" s="22">
        <f t="shared" si="8"/>
        <v>114.14</v>
      </c>
      <c r="BV6" s="22">
        <f t="shared" si="8"/>
        <v>112.83</v>
      </c>
      <c r="BW6" s="22">
        <f t="shared" si="8"/>
        <v>112.84</v>
      </c>
      <c r="BX6" s="22">
        <f t="shared" si="8"/>
        <v>110.77</v>
      </c>
      <c r="BY6" s="22">
        <f t="shared" si="8"/>
        <v>112.35</v>
      </c>
      <c r="BZ6" s="21" t="str">
        <f>IF(BZ7="","",IF(BZ7="-","【-】","【"&amp;SUBSTITUTE(TEXT(BZ7,"#,##0.00"),"-","△")&amp;"】"))</f>
        <v>【112.35】</v>
      </c>
      <c r="CA6" s="22">
        <f>IF(CA7="",NA(),CA7)</f>
        <v>56.19</v>
      </c>
      <c r="CB6" s="22">
        <f t="shared" si="9" ref="CB6:CJ6">IF(CB7="",NA(),CB7)</f>
        <v>57.21</v>
      </c>
      <c r="CC6" s="22">
        <f t="shared" si="9"/>
        <v>57.83</v>
      </c>
      <c r="CD6" s="22">
        <f t="shared" si="9"/>
        <v>58.43</v>
      </c>
      <c r="CE6" s="22">
        <f t="shared" si="9"/>
        <v>59.42</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64.88</v>
      </c>
      <c r="CM6" s="22">
        <f t="shared" si="10" ref="CM6:CU6">IF(CM7="",NA(),CM7)</f>
        <v>65.16</v>
      </c>
      <c r="CN6" s="22">
        <f t="shared" si="10"/>
        <v>65.510000000000005</v>
      </c>
      <c r="CO6" s="22">
        <f t="shared" si="10"/>
        <v>65.41</v>
      </c>
      <c r="CP6" s="22">
        <f t="shared" si="10"/>
        <v>65.44</v>
      </c>
      <c r="CQ6" s="22">
        <f t="shared" si="10"/>
        <v>62.19</v>
      </c>
      <c r="CR6" s="22">
        <f t="shared" si="10"/>
        <v>61.77</v>
      </c>
      <c r="CS6" s="22">
        <f t="shared" si="10"/>
        <v>61.69</v>
      </c>
      <c r="CT6" s="22">
        <f t="shared" si="10"/>
        <v>62.26</v>
      </c>
      <c r="CU6" s="22">
        <f t="shared" si="10"/>
        <v>62.22</v>
      </c>
      <c r="CV6" s="21" t="str">
        <f>IF(CV7="","",IF(CV7="-","【-】","【"&amp;SUBSTITUTE(TEXT(CV7,"#,##0.00"),"-","△")&amp;"】"))</f>
        <v>【62.22】</v>
      </c>
      <c r="CW6" s="22">
        <f>IF(CW7="",NA(),CW7)</f>
        <v>99.80</v>
      </c>
      <c r="CX6" s="22">
        <f t="shared" si="11" ref="CX6:DF6">IF(CX7="",NA(),CX7)</f>
        <v>99.81</v>
      </c>
      <c r="CY6" s="22">
        <f t="shared" si="11"/>
        <v>99.81</v>
      </c>
      <c r="CZ6" s="22">
        <f t="shared" si="11"/>
        <v>99.81</v>
      </c>
      <c r="DA6" s="22">
        <f t="shared" si="11"/>
        <v>99.79</v>
      </c>
      <c r="DB6" s="22">
        <f t="shared" si="11"/>
        <v>100.05</v>
      </c>
      <c r="DC6" s="22">
        <f t="shared" si="11"/>
        <v>100.08</v>
      </c>
      <c r="DD6" s="22">
        <f t="shared" si="11"/>
        <v>100</v>
      </c>
      <c r="DE6" s="22">
        <f t="shared" si="11"/>
        <v>100.16</v>
      </c>
      <c r="DF6" s="22">
        <f t="shared" si="11"/>
        <v>100.28</v>
      </c>
      <c r="DG6" s="21" t="str">
        <f>IF(DG7="","",IF(DG7="-","【-】","【"&amp;SUBSTITUTE(TEXT(DG7,"#,##0.00"),"-","△")&amp;"】"))</f>
        <v>【100.28】</v>
      </c>
      <c r="DH6" s="22">
        <f>IF(DH7="",NA(),DH7)</f>
        <v>56.13</v>
      </c>
      <c r="DI6" s="22">
        <f t="shared" si="12" ref="DI6:DQ6">IF(DI7="",NA(),DI7)</f>
        <v>57.21</v>
      </c>
      <c r="DJ6" s="22">
        <f t="shared" si="12"/>
        <v>59.11</v>
      </c>
      <c r="DK6" s="22">
        <f t="shared" si="12"/>
        <v>60.52</v>
      </c>
      <c r="DL6" s="22">
        <f t="shared" si="12"/>
        <v>61.65</v>
      </c>
      <c r="DM6" s="22">
        <f t="shared" si="12"/>
        <v>54.73</v>
      </c>
      <c r="DN6" s="22">
        <f t="shared" si="12"/>
        <v>55.77</v>
      </c>
      <c r="DO6" s="22">
        <f t="shared" si="12"/>
        <v>56.48</v>
      </c>
      <c r="DP6" s="22">
        <f t="shared" si="12"/>
        <v>57.50</v>
      </c>
      <c r="DQ6" s="22">
        <f t="shared" si="12"/>
        <v>58.52</v>
      </c>
      <c r="DR6" s="21" t="str">
        <f>IF(DR7="","",IF(DR7="-","【-】","【"&amp;SUBSTITUTE(TEXT(DR7,"#,##0.00"),"-","△")&amp;"】"))</f>
        <v>【58.52】</v>
      </c>
      <c r="DS6" s="22">
        <f>IF(DS7="",NA(),DS7)</f>
        <v>28.03</v>
      </c>
      <c r="DT6" s="22">
        <f t="shared" si="13" ref="DT6:EB6">IF(DT7="",NA(),DT7)</f>
        <v>29.27</v>
      </c>
      <c r="DU6" s="22">
        <f t="shared" si="13"/>
        <v>29.37</v>
      </c>
      <c r="DV6" s="22">
        <f t="shared" si="13"/>
        <v>32.40</v>
      </c>
      <c r="DW6" s="22">
        <f t="shared" si="13"/>
        <v>35.130000000000003</v>
      </c>
      <c r="DX6" s="22">
        <f t="shared" si="13"/>
        <v>22.46</v>
      </c>
      <c r="DY6" s="22">
        <f t="shared" si="13"/>
        <v>25.84</v>
      </c>
      <c r="DZ6" s="22">
        <f t="shared" si="13"/>
        <v>27.61</v>
      </c>
      <c r="EA6" s="22">
        <f t="shared" si="13"/>
        <v>30.30</v>
      </c>
      <c r="EB6" s="22">
        <f t="shared" si="13"/>
        <v>31.74</v>
      </c>
      <c r="EC6" s="21" t="str">
        <f>IF(EC7="","",IF(EC7="-","【-】","【"&amp;SUBSTITUTE(TEXT(EC7,"#,##0.00"),"-","△")&amp;"】"))</f>
        <v>【31.74】</v>
      </c>
      <c r="ED6" s="22">
        <f>IF(ED7="",NA(),ED7)</f>
        <v>0.23</v>
      </c>
      <c r="EE6" s="22">
        <f t="shared" si="14" ref="EE6:EM6">IF(EE7="",NA(),EE7)</f>
        <v>0.01</v>
      </c>
      <c r="EF6" s="21">
        <f t="shared" si="14"/>
        <v>0</v>
      </c>
      <c r="EG6" s="22">
        <f t="shared" si="14"/>
        <v>0.04</v>
      </c>
      <c r="EH6" s="22">
        <f t="shared" si="14"/>
        <v>0.01</v>
      </c>
      <c r="EI6" s="22">
        <f t="shared" si="14"/>
        <v>0.27</v>
      </c>
      <c r="EJ6" s="22">
        <f t="shared" si="14"/>
        <v>0.24</v>
      </c>
      <c r="EK6" s="22">
        <f t="shared" si="14"/>
        <v>0.20</v>
      </c>
      <c r="EL6" s="22">
        <f t="shared" si="14"/>
        <v>0.32</v>
      </c>
      <c r="EM6" s="22">
        <f t="shared" si="14"/>
        <v>0.28000000000000003</v>
      </c>
      <c r="EN6" s="21" t="str">
        <f>IF(EN7="","",IF(EN7="-","【-】","【"&amp;SUBSTITUTE(TEXT(EN7,"#,##0.00"),"-","△")&amp;"】"))</f>
        <v>【0.28】</v>
      </c>
    </row>
    <row r="7" spans="1:144" s="23" customFormat="1" ht="13.5">
      <c r="A7" s="15"/>
      <c r="B7" s="24">
        <v>2021</v>
      </c>
      <c r="C7" s="24">
        <v>110001</v>
      </c>
      <c r="D7" s="24">
        <v>46</v>
      </c>
      <c r="E7" s="24">
        <v>1</v>
      </c>
      <c r="F7" s="24">
        <v>0</v>
      </c>
      <c r="G7" s="24">
        <v>2</v>
      </c>
      <c r="H7" s="24" t="s">
        <v>92</v>
      </c>
      <c r="I7" s="24" t="s">
        <v>93</v>
      </c>
      <c r="J7" s="24" t="s">
        <v>94</v>
      </c>
      <c r="K7" s="24" t="s">
        <v>95</v>
      </c>
      <c r="L7" s="24" t="s">
        <v>96</v>
      </c>
      <c r="M7" s="24" t="s">
        <v>97</v>
      </c>
      <c r="N7" s="25" t="s">
        <v>98</v>
      </c>
      <c r="O7" s="25">
        <v>71.650000000000006</v>
      </c>
      <c r="P7" s="25">
        <v>99.75</v>
      </c>
      <c r="Q7" s="25">
        <v>0</v>
      </c>
      <c r="R7" s="25">
        <v>7385848</v>
      </c>
      <c r="S7" s="25">
        <v>3797.75</v>
      </c>
      <c r="T7" s="25">
        <v>1944.80</v>
      </c>
      <c r="U7" s="25">
        <v>7272461</v>
      </c>
      <c r="V7" s="25">
        <v>2784.77</v>
      </c>
      <c r="W7" s="25">
        <v>2611.5100000000002</v>
      </c>
      <c r="X7" s="25">
        <v>110.55</v>
      </c>
      <c r="Y7" s="25">
        <v>108.66</v>
      </c>
      <c r="Z7" s="25">
        <v>107.47</v>
      </c>
      <c r="AA7" s="25">
        <v>106.17</v>
      </c>
      <c r="AB7" s="25">
        <v>104.62</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241.60</v>
      </c>
      <c r="AU7" s="25">
        <v>307.52999999999997</v>
      </c>
      <c r="AV7" s="25">
        <v>328.96</v>
      </c>
      <c r="AW7" s="25">
        <v>342.86</v>
      </c>
      <c r="AX7" s="25">
        <v>381.27</v>
      </c>
      <c r="AY7" s="25">
        <v>243.44</v>
      </c>
      <c r="AZ7" s="25">
        <v>258.49</v>
      </c>
      <c r="BA7" s="25">
        <v>271.10000000000002</v>
      </c>
      <c r="BB7" s="25">
        <v>284.45</v>
      </c>
      <c r="BC7" s="25">
        <v>309.23</v>
      </c>
      <c r="BD7" s="25">
        <v>309.23</v>
      </c>
      <c r="BE7" s="25">
        <v>338.79</v>
      </c>
      <c r="BF7" s="25">
        <v>328.70</v>
      </c>
      <c r="BG7" s="25">
        <v>308.94</v>
      </c>
      <c r="BH7" s="25">
        <v>291.44</v>
      </c>
      <c r="BI7" s="25">
        <v>274.95999999999998</v>
      </c>
      <c r="BJ7" s="25">
        <v>303.26</v>
      </c>
      <c r="BK7" s="25">
        <v>290.31</v>
      </c>
      <c r="BL7" s="25">
        <v>272.95999999999998</v>
      </c>
      <c r="BM7" s="25">
        <v>260.95999999999998</v>
      </c>
      <c r="BN7" s="25">
        <v>240.07</v>
      </c>
      <c r="BO7" s="25">
        <v>240.07</v>
      </c>
      <c r="BP7" s="25">
        <v>109.96</v>
      </c>
      <c r="BQ7" s="25">
        <v>107.99</v>
      </c>
      <c r="BR7" s="25">
        <v>106.83</v>
      </c>
      <c r="BS7" s="25">
        <v>105.73</v>
      </c>
      <c r="BT7" s="25">
        <v>103.98</v>
      </c>
      <c r="BU7" s="25">
        <v>114.14</v>
      </c>
      <c r="BV7" s="25">
        <v>112.83</v>
      </c>
      <c r="BW7" s="25">
        <v>112.84</v>
      </c>
      <c r="BX7" s="25">
        <v>110.77</v>
      </c>
      <c r="BY7" s="25">
        <v>112.35</v>
      </c>
      <c r="BZ7" s="25">
        <v>112.35</v>
      </c>
      <c r="CA7" s="25">
        <v>56.19</v>
      </c>
      <c r="CB7" s="25">
        <v>57.21</v>
      </c>
      <c r="CC7" s="25">
        <v>57.83</v>
      </c>
      <c r="CD7" s="25">
        <v>58.43</v>
      </c>
      <c r="CE7" s="25">
        <v>59.42</v>
      </c>
      <c r="CF7" s="25">
        <v>73.03</v>
      </c>
      <c r="CG7" s="25">
        <v>73.86</v>
      </c>
      <c r="CH7" s="25">
        <v>73.849999999999994</v>
      </c>
      <c r="CI7" s="25">
        <v>73.180000000000007</v>
      </c>
      <c r="CJ7" s="25">
        <v>73.05</v>
      </c>
      <c r="CK7" s="25">
        <v>73.05</v>
      </c>
      <c r="CL7" s="25">
        <v>64.88</v>
      </c>
      <c r="CM7" s="25">
        <v>65.16</v>
      </c>
      <c r="CN7" s="25">
        <v>65.510000000000005</v>
      </c>
      <c r="CO7" s="25">
        <v>65.41</v>
      </c>
      <c r="CP7" s="25">
        <v>65.44</v>
      </c>
      <c r="CQ7" s="25">
        <v>62.19</v>
      </c>
      <c r="CR7" s="25">
        <v>61.77</v>
      </c>
      <c r="CS7" s="25">
        <v>61.69</v>
      </c>
      <c r="CT7" s="25">
        <v>62.26</v>
      </c>
      <c r="CU7" s="25">
        <v>62.22</v>
      </c>
      <c r="CV7" s="25">
        <v>62.22</v>
      </c>
      <c r="CW7" s="25">
        <v>99.80</v>
      </c>
      <c r="CX7" s="25">
        <v>99.81</v>
      </c>
      <c r="CY7" s="25">
        <v>99.81</v>
      </c>
      <c r="CZ7" s="25">
        <v>99.81</v>
      </c>
      <c r="DA7" s="25">
        <v>99.79</v>
      </c>
      <c r="DB7" s="25">
        <v>100.05</v>
      </c>
      <c r="DC7" s="25">
        <v>100.08</v>
      </c>
      <c r="DD7" s="25">
        <v>100</v>
      </c>
      <c r="DE7" s="25">
        <v>100.16</v>
      </c>
      <c r="DF7" s="25">
        <v>100.28</v>
      </c>
      <c r="DG7" s="25">
        <v>100.28</v>
      </c>
      <c r="DH7" s="25">
        <v>56.13</v>
      </c>
      <c r="DI7" s="25">
        <v>57.21</v>
      </c>
      <c r="DJ7" s="25">
        <v>59.11</v>
      </c>
      <c r="DK7" s="25">
        <v>60.52</v>
      </c>
      <c r="DL7" s="25">
        <v>61.65</v>
      </c>
      <c r="DM7" s="25">
        <v>54.73</v>
      </c>
      <c r="DN7" s="25">
        <v>55.77</v>
      </c>
      <c r="DO7" s="25">
        <v>56.48</v>
      </c>
      <c r="DP7" s="25">
        <v>57.50</v>
      </c>
      <c r="DQ7" s="25">
        <v>58.52</v>
      </c>
      <c r="DR7" s="25">
        <v>58.52</v>
      </c>
      <c r="DS7" s="25">
        <v>28.03</v>
      </c>
      <c r="DT7" s="25">
        <v>29.27</v>
      </c>
      <c r="DU7" s="25">
        <v>29.37</v>
      </c>
      <c r="DV7" s="25">
        <v>32.40</v>
      </c>
      <c r="DW7" s="25">
        <v>35.130000000000003</v>
      </c>
      <c r="DX7" s="25">
        <v>22.46</v>
      </c>
      <c r="DY7" s="25">
        <v>25.84</v>
      </c>
      <c r="DZ7" s="25">
        <v>27.61</v>
      </c>
      <c r="EA7" s="25">
        <v>30.30</v>
      </c>
      <c r="EB7" s="25">
        <v>31.74</v>
      </c>
      <c r="EC7" s="25">
        <v>31.74</v>
      </c>
      <c r="ED7" s="25">
        <v>0.23</v>
      </c>
      <c r="EE7" s="25">
        <v>0.01</v>
      </c>
      <c r="EF7" s="25">
        <v>0</v>
      </c>
      <c r="EG7" s="25">
        <v>0.04</v>
      </c>
      <c r="EH7" s="25">
        <v>0.01</v>
      </c>
      <c r="EI7" s="25">
        <v>0.27</v>
      </c>
      <c r="EJ7" s="25">
        <v>0.24</v>
      </c>
      <c r="EK7" s="25">
        <v>0.20</v>
      </c>
      <c r="EL7" s="25">
        <v>0.32</v>
      </c>
      <c r="EM7" s="25">
        <v>0.28000000000000003</v>
      </c>
      <c r="EN7" s="25">
        <v>0.28000000000000003</v>
      </c>
    </row>
    <row r="8" spans="24:144" ht="13.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3" ht="13.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6" ht="13.5">
      <c r="A10" s="28" t="s">
        <v>44</v>
      </c>
      <c r="B10" s="29">
        <f t="shared" si="15" ref="B10:C10">DATEVALUE($B7+12-B11&amp;"/1/"&amp;B12)</f>
        <v>47119</v>
      </c>
      <c r="C10" s="29">
        <f t="shared" si="15"/>
        <v>47484</v>
      </c>
      <c r="D10" s="30">
        <f>DATEVALUE($B7+12-D11&amp;"/1/"&amp;D12)</f>
        <v>47849</v>
      </c>
      <c r="E10" s="30">
        <f>DATEVALUE($B7+12-E11&amp;"/1/"&amp;E12)</f>
        <v>48215</v>
      </c>
      <c r="F10" s="30">
        <f>DATEVALUE($B7+12-F11&amp;"/1/"&amp;F12)</f>
        <v>48582</v>
      </c>
    </row>
    <row r="11" spans="2:7" ht="13.5">
      <c r="B11">
        <v>4</v>
      </c>
      <c r="C11">
        <v>3</v>
      </c>
      <c r="D11">
        <v>2</v>
      </c>
      <c r="E11">
        <v>1</v>
      </c>
      <c r="F11">
        <v>0</v>
      </c>
      <c r="G11" t="s">
        <v>104</v>
      </c>
    </row>
    <row r="12" spans="2:7" ht="13.5">
      <c r="B12">
        <v>1</v>
      </c>
      <c r="C12">
        <v>1</v>
      </c>
      <c r="D12">
        <v>1</v>
      </c>
      <c r="E12">
        <v>2</v>
      </c>
      <c r="F12">
        <v>3</v>
      </c>
      <c r="G12" t="s">
        <v>105</v>
      </c>
    </row>
    <row r="13" spans="2:7" ht="13.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2023-01-18T16:30:13Z</cp:lastPrinted>
  <dcterms:created xsi:type="dcterms:W3CDTF">2022-12-01T00:55:29Z</dcterms:created>
  <dcterms:modified xsi:type="dcterms:W3CDTF">2023-01-20T00:22:23Z</dcterms:modified>
  <cp:category/>
  <cp:contentType/>
  <cp:contentStatus/>
</cp:coreProperties>
</file>