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S09831\Box\下水道管理課\R4年度\03_財務担当\03_04_決算\03_04_070_決算統計\R4経営比較分析\"/>
    </mc:Choice>
  </mc:AlternateContent>
  <workbookProtection workbookAlgorithmName="SHA-512" workbookHashValue="YFmpPFf8uXW8uuQBGnHgGlOphjzjYRRrOGFiQGAhed4sspvZNZjUjw3cleFpn8IJK2mJgOfJ5OfhKEhK23+NTQ==" workbookSaltValue="2Yf3kjB8rG4E54eZt0cu2Q==" workbookSpinCount="100000" lockStructure="1"/>
  <bookViews>
    <workbookView xWindow="0" yWindow="0" windowWidth="15360" windowHeight="7635" activeTab="0"/>
  </bookViews>
  <sheets>
    <sheet name="法適用_下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<sst xmlns="http://schemas.openxmlformats.org/spreadsheetml/2006/main" count="231" uniqueCount="116">
  <si>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</si>
  <si>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</si>
  <si>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</si>
  <si>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</si>
  <si>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</si>
  <si>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</si>
  <si>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</si>
  <si>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</si>
  <si>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</si>
  <si>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</si>
  <si>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</si>
  <si>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</si>
  <si>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</si>
  <si>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</si>
  <si>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</si>
  <si>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</si>
  <si>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</si>
  <si>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</si>
  <si>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</si>
  <si>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</si>
  <si>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</si>
  <si>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</si>
  <si>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</si>
  <si>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</si>
  <si>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</si>
  <si>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</si>
  <si>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</si>
  <si>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</si>
  <si>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</si>
  <si>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</si>
  <si>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</si>
  <si>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</si>
  <si>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</si>
  <si>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</si>
  <si>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</si>
  <si>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</si>
  <si>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</si>
  <si>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</si>
  <si>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</si>
  <si>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</si>
  <si>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</si>
  <si>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</si>
  <si>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</si>
  <si>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</si>
  <si>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</si>
  <si>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</si>
  <si>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</si>
  <si>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</si>
  <si>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</si>
  <si>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</si>
  <si>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</si>
  <si>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</si>
  <si>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</si>
  <si>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</si>
  <si>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</si>
  <si>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</si>
  <si>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</si>
  <si>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</si>
  <si>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</si>
  <si>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④企業債残高対事業規模比率(％)</t>
  </si>
  <si>
    <t>⑤経費回収率(％)</t>
  </si>
  <si>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</si>
  <si>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</si>
  <si>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</si>
  <si>
    <t>①有形固定資産減価償却率(％)</t>
    <rPh sb="1" eb="3">
      <t>ユウケイ</t>
    </rPh>
    <rPh sb="3" eb="5">
      <t>コテイ</t>
    </rPh>
    <rPh sb="5" eb="7">
      <t>シサン</t>
    </rPh>
    <rPh sb="7" eb="9">
      <t>ゲンカ</t>
    </rPh>
    <rPh sb="9" eb="11">
      <t>ショウキャク</t>
    </rPh>
    <rPh sb="11" eb="12">
      <t>リツ</t>
    </rPh>
    <phoneticPr fontId="4"/>
  </si>
  <si>
    <t>②管渠老朽化率(％)</t>
  </si>
  <si>
    <t>③管渠改善率(％)</t>
  </si>
  <si>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</si>
  <si>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</si>
  <si>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</si>
  <si>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</si>
  <si>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</si>
  <si>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</si>
  <si>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</si>
  <si>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</si>
  <si>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</si>
  <si>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</si>
  <si>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</si>
  <si>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</si>
  <si>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</si>
  <si>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</si>
  <si>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</si>
  <si>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</si>
  <si>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</si>
  <si>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</si>
  <si>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</si>
  <si>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</si>
  <si>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</si>
  <si>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</si>
  <si>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</si>
  <si>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</si>
  <si>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</si>
  <si>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</si>
  <si>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</si>
  <si>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</si>
  <si>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</si>
  <si>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</si>
  <si>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</si>
  <si>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</si>
  <si>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</si>
  <si>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</si>
  <si>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</si>
  <si>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</si>
  <si>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</si>
  <si>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</si>
  <si>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</si>
  <si>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</si>
  <si>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</si>
  <si>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</si>
  <si>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</si>
  <si>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</si>
  <si>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"R"dd</t>
  </si>
  <si>
    <t>←書式設定</t>
    <rPh sb="1" eb="3">
      <t>ショシキ</t>
    </rPh>
    <rPh sb="3" eb="5">
      <t>セッテイ</t>
    </rPh>
    <phoneticPr fontId="4"/>
  </si>
  <si>
    <t>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金比率」は0％であり、健全経営を維持しているといえる。
しかし近年、電気料単価の変動や労務単価の上昇のほか、施設の老朽化に伴う委託料や修繕料の増加による影響が見込まれるため、今後も引き続き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規模比率」は管渠整備がほぼ終了し、企業債残高がH12年度をピークに減少、近年は横ばいから微増であるが、今後は老朽化が進む施設の本格的な改築更新時期を迎えることから、適切に起債の管理を行っていく。
　「⑥汚水処理原価」については、ここ5年間で29～33円前後を維持しており、類似団体、事業規模別に比較しても効率的な運営を行っているといえる。「⑦施設利用率」は60％以上を維持しており、適切な施設規模であると考えている。　</t>
  </si>
  <si>
    <t>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</si>
  <si>
    <t>下水道管渠の一部は標準耐用年数の50年を超えているものの、本格的な更新時期を迎えていないため、「②管渠老朽化率」は0％となっており、「③管渠改善率」も低率となっている。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H31年1月に策定した「埼玉県下水道局ストックマネジメント計画」に基づき、機能の重要性や健全性、主要プロジェクトへの位置づけ等を踏まえ、優先度を定めて計画的に改築・更新を実施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</si>
</sst>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3">
    <border>
      <left/>
      <right/>
      <top/>
      <bottom/>
      <diagonal/>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86">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0" xfId="0" applyFont="1" applyAlignment="1">
      <alignment horizontal="center"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6" xfId="0" applyFill="1" applyBorder="1" applyAlignment="1">
      <alignment vertical="center" shrinkToFit="1"/>
    </xf>
    <xf numFmtId="0" fontId="0" fillId="3" borderId="6" xfId="0" applyFill="1" applyBorder="1" applyAlignment="1">
      <alignment vertical="center" shrinkToFit="1"/>
    </xf>
    <xf numFmtId="177" fontId="0" fillId="3" borderId="6" xfId="20" applyNumberFormat="1" applyFont="1" applyFill="1" applyBorder="1" applyAlignment="1">
      <alignment vertical="center" shrinkToFit="1"/>
    </xf>
    <xf numFmtId="178" fontId="0" fillId="3" borderId="6" xfId="20" applyNumberFormat="1" applyFont="1" applyFill="1" applyBorder="1" applyAlignment="1">
      <alignment vertical="center" shrinkToFit="1"/>
    </xf>
    <xf numFmtId="49" fontId="0" fillId="0" borderId="0" xfId="0" applyNumberFormat="1" applyAlignment="1">
      <alignment vertical="center" shrinkToFit="1"/>
    </xf>
    <xf numFmtId="0" fontId="0" fillId="0" borderId="6" xfId="0" applyBorder="1" applyAlignment="1">
      <alignment vertical="center" shrinkToFit="1"/>
    </xf>
    <xf numFmtId="177" fontId="0" fillId="0" borderId="6" xfId="20" applyNumberFormat="1" applyFont="1" applyBorder="1" applyAlignment="1">
      <alignment vertical="center" shrinkToFit="1"/>
    </xf>
    <xf numFmtId="179" fontId="0" fillId="0" borderId="0" xfId="0" applyNumberFormat="1" applyAlignment="1">
      <alignment vertical="center"/>
    </xf>
    <xf numFmtId="0" fontId="0" fillId="4" borderId="6" xfId="0" applyFill="1" applyBorder="1" applyAlignment="1">
      <alignment vertical="center"/>
    </xf>
    <xf numFmtId="180" fontId="0" fillId="0" borderId="6" xfId="0" applyNumberFormat="1" applyBorder="1" applyAlignment="1">
      <alignment vertical="center"/>
    </xf>
    <xf numFmtId="181" fontId="0" fillId="0" borderId="6" xfId="0" applyNumberFormat="1" applyBorder="1" applyAlignment="1">
      <alignment vertical="center"/>
    </xf>
    <xf numFmtId="0" fontId="15" fillId="0" borderId="1"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11" xfId="0" applyFont="1" applyBorder="1" applyAlignment="1">
      <alignment horizontal="left" vertical="center"/>
    </xf>
    <xf numFmtId="177" fontId="5" fillId="0" borderId="6" xfId="0" applyNumberFormat="1" applyFont="1" applyBorder="1" applyAlignment="1" applyProtection="1">
      <alignment horizontal="center" vertical="center"/>
      <protection hidden="1"/>
    </xf>
    <xf numFmtId="176" fontId="5" fillId="0" borderId="6" xfId="0" applyNumberFormat="1" applyFont="1" applyBorder="1" applyAlignment="1" applyProtection="1">
      <alignment horizontal="center" vertical="center"/>
      <protection hidden="1"/>
    </xf>
    <xf numFmtId="0" fontId="3" fillId="5" borderId="6"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0" borderId="0" xfId="0" applyFont="1" applyAlignment="1">
      <alignment horizontal="left"/>
    </xf>
    <xf numFmtId="0" fontId="8" fillId="0" borderId="4" xfId="0" applyFont="1" applyBorder="1" applyAlignment="1">
      <alignment horizontal="left"/>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5" fillId="0" borderId="6" xfId="0" applyFont="1" applyBorder="1" applyAlignment="1" applyProtection="1">
      <alignment horizontal="center" vertical="center"/>
      <protection hidden="1"/>
    </xf>
    <xf numFmtId="0" fontId="5" fillId="0" borderId="6"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4" xfId="0" applyNumberFormat="1" applyFont="1" applyBorder="1" applyAlignment="1" applyProtection="1">
      <alignment horizontal="left" vertical="center"/>
      <protection hidden="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データ!$EE$6:$EI$6</c:f>
              <c:numCache>
                <c:formatCode>#,##0.00;"△"#,##0.00;"-"</c:formatCode>
                <c:ptCount val="5"/>
                <c:pt idx="0">
                  <c:v>0.04</c:v>
                </c:pt>
                <c:pt idx="1">
                  <c:v>0.1</c:v>
                </c:pt>
                <c:pt idx="2">
                  <c:v>0.12</c:v>
                </c:pt>
                <c:pt idx="3">
                  <c:v>0.28</c:v>
                </c:pt>
                <c:pt idx="4">
                  <c:v>0.09</c:v>
                </c:pt>
              </c:numCache>
            </c:numRef>
          </c:val>
          <c:extLst>
            <c:ext xmlns:c16="http://schemas.microsoft.com/office/drawing/2014/chart" uri="{C3380CC4-5D6E-409C-BE32-E72D297353CC}">
              <c16:uniqueId val="{00000000-9034-4F64-A857-470BD7815D55}"/>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データ!$EJ$6:$EN$6</c:f>
              <c:numCache>
                <c:formatCode>#,##0.00;"△"#,##0.00;"-"</c:formatCode>
                <c:ptCount val="5"/>
                <c:pt idx="0">
                  <c:v>0.17</c:v>
                </c:pt>
                <c:pt idx="1">
                  <c:v>0.05</c:v>
                </c:pt>
                <c:pt idx="2">
                  <c:v>0.07</c:v>
                </c:pt>
                <c:pt idx="3">
                  <c:v>1.87</c:v>
                </c:pt>
                <c:pt idx="4">
                  <c:v>0.1</c:v>
                </c:pt>
              </c:numCache>
            </c:numRef>
          </c:val>
          <c:smooth val="0"/>
          <c:extLst>
            <c:ext xmlns:c16="http://schemas.microsoft.com/office/drawing/2014/chart" uri="{C3380CC4-5D6E-409C-BE32-E72D297353CC}">
              <c16:uniqueId val="{00000001-9034-4F64-A857-470BD7815D55}"/>
            </c:ext>
          </c:extLst>
        </c:ser>
        <c:marker val="1"/>
        <c:axId val="958745"/>
        <c:axId val="8628710"/>
      </c:lineChart>
      <c:date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baseTimeUnit val="years"/>
        <c:noMultiLvlLbl val="0"/>
      </c:date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587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データ!$CM$6:$CQ$6</c:f>
              <c:numCache>
                <c:formatCode>#,##0.00;"△"#,##0.00;"-"</c:formatCode>
                <c:ptCount val="5"/>
                <c:pt idx="0">
                  <c:v>63.21</c:v>
                </c:pt>
                <c:pt idx="1">
                  <c:v>62.38</c:v>
                </c:pt>
                <c:pt idx="2">
                  <c:v>68.87</c:v>
                </c:pt>
                <c:pt idx="3">
                  <c:v>69.12</c:v>
                </c:pt>
                <c:pt idx="4">
                  <c:v>66.68</c:v>
                </c:pt>
              </c:numCache>
            </c:numRef>
          </c:val>
          <c:extLst>
            <c:ext xmlns:c16="http://schemas.microsoft.com/office/drawing/2014/chart" uri="{C3380CC4-5D6E-409C-BE32-E72D297353CC}">
              <c16:uniqueId val="{00000000-426C-491D-B8CF-9C305F689F5F}"/>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データ!$CR$6:$CV$6</c:f>
              <c:numCache>
                <c:formatCode>#,##0.00;"△"#,##0.00;"-"</c:formatCode>
                <c:ptCount val="5"/>
                <c:pt idx="0">
                  <c:v>65.33</c:v>
                </c:pt>
                <c:pt idx="1">
                  <c:v>66.11</c:v>
                </c:pt>
                <c:pt idx="2">
                  <c:v>67.21</c:v>
                </c:pt>
                <c:pt idx="3">
                  <c:v>68.2</c:v>
                </c:pt>
                <c:pt idx="4">
                  <c:v>68.05</c:v>
                </c:pt>
              </c:numCache>
            </c:numRef>
          </c:val>
          <c:smooth val="0"/>
          <c:extLst>
            <c:ext xmlns:c16="http://schemas.microsoft.com/office/drawing/2014/chart" uri="{C3380CC4-5D6E-409C-BE32-E72D297353CC}">
              <c16:uniqueId val="{00000001-426C-491D-B8CF-9C305F689F5F}"/>
            </c:ext>
          </c:extLst>
        </c:ser>
        <c:marker val="1"/>
        <c:axId val="20234383"/>
        <c:axId val="47891719"/>
      </c:lineChart>
      <c:date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baseTimeUnit val="years"/>
        <c:noMultiLvlLbl val="0"/>
      </c:date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2343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データ!$CX$6:$DB$6</c:f>
              <c:numCache>
                <c:formatCode>#,##0.00;"△"#,##0.00;"-"</c:formatCode>
                <c:ptCount val="5"/>
                <c:pt idx="0">
                  <c:v>96.09</c:v>
                </c:pt>
                <c:pt idx="1">
                  <c:v>96.19</c:v>
                </c:pt>
                <c:pt idx="2">
                  <c:v>96.18</c:v>
                </c:pt>
                <c:pt idx="3">
                  <c:v>96.25</c:v>
                </c:pt>
                <c:pt idx="4">
                  <c:v>96.34</c:v>
                </c:pt>
              </c:numCache>
            </c:numRef>
          </c:val>
          <c:extLst>
            <c:ext xmlns:c16="http://schemas.microsoft.com/office/drawing/2014/chart" uri="{C3380CC4-5D6E-409C-BE32-E72D297353CC}">
              <c16:uniqueId val="{00000000-FC7F-4EC2-B9FD-312A9AFCD2F7}"/>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データ!$DC$6:$DG$6</c:f>
              <c:numCache>
                <c:formatCode>#,##0.00;"△"#,##0.00;"-"</c:formatCode>
                <c:ptCount val="5"/>
                <c:pt idx="0">
                  <c:v>92.64</c:v>
                </c:pt>
                <c:pt idx="1">
                  <c:v>92.98</c:v>
                </c:pt>
                <c:pt idx="2">
                  <c:v>93.21</c:v>
                </c:pt>
                <c:pt idx="3">
                  <c:v>94.01</c:v>
                </c:pt>
                <c:pt idx="4">
                  <c:v>94.14</c:v>
                </c:pt>
              </c:numCache>
            </c:numRef>
          </c:val>
          <c:smooth val="0"/>
          <c:extLst>
            <c:ext xmlns:c16="http://schemas.microsoft.com/office/drawing/2014/chart" uri="{C3380CC4-5D6E-409C-BE32-E72D297353CC}">
              <c16:uniqueId val="{00000001-FC7F-4EC2-B9FD-312A9AFCD2F7}"/>
            </c:ext>
          </c:extLst>
        </c:ser>
        <c:marker val="1"/>
        <c:axId val="28372289"/>
        <c:axId val="54024015"/>
      </c:lineChart>
      <c:date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baseTimeUnit val="years"/>
        <c:noMultiLvlLbl val="0"/>
      </c:date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7228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59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データ!$Y$6:$AC$6</c:f>
              <c:numCache>
                <c:formatCode>#,##0.00;"△"#,##0.00;"-"</c:formatCode>
                <c:ptCount val="5"/>
                <c:pt idx="0">
                  <c:v>102.55</c:v>
                </c:pt>
                <c:pt idx="1">
                  <c:v>100.94</c:v>
                </c:pt>
                <c:pt idx="2">
                  <c:v>104.16</c:v>
                </c:pt>
                <c:pt idx="3">
                  <c:v>106.83</c:v>
                </c:pt>
                <c:pt idx="4">
                  <c:v>104.36</c:v>
                </c:pt>
              </c:numCache>
            </c:numRef>
          </c:val>
          <c:extLst>
            <c:ext xmlns:c16="http://schemas.microsoft.com/office/drawing/2014/chart" uri="{C3380CC4-5D6E-409C-BE32-E72D297353CC}">
              <c16:uniqueId val="{00000000-AF98-456C-A819-C1272892D587}"/>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データ!$AD$6:$AH$6</c:f>
              <c:numCache>
                <c:formatCode>#,##0.00;"△"#,##0.00;"-"</c:formatCode>
                <c:ptCount val="5"/>
                <c:pt idx="0">
                  <c:v>102.1</c:v>
                </c:pt>
                <c:pt idx="1">
                  <c:v>98.64</c:v>
                </c:pt>
                <c:pt idx="2">
                  <c:v>100.49</c:v>
                </c:pt>
                <c:pt idx="3">
                  <c:v>101.63</c:v>
                </c:pt>
                <c:pt idx="4">
                  <c:v>100.14</c:v>
                </c:pt>
              </c:numCache>
            </c:numRef>
          </c:val>
          <c:smooth val="0"/>
          <c:extLst>
            <c:ext xmlns:c16="http://schemas.microsoft.com/office/drawing/2014/chart" uri="{C3380CC4-5D6E-409C-BE32-E72D297353CC}">
              <c16:uniqueId val="{00000001-AF98-456C-A819-C1272892D587}"/>
            </c:ext>
          </c:extLst>
        </c:ser>
        <c:marker val="1"/>
        <c:axId val="10549531"/>
        <c:axId val="27836922"/>
      </c:lineChart>
      <c:date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baseTimeUnit val="years"/>
        <c:noMultiLvlLbl val="0"/>
      </c:date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054953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データ!$DI$6:$DM$6</c:f>
              <c:numCache>
                <c:formatCode>#,##0.00;"△"#,##0.00;"-"</c:formatCode>
                <c:ptCount val="5"/>
                <c:pt idx="0">
                  <c:v>30.96</c:v>
                </c:pt>
                <c:pt idx="1">
                  <c:v>34.06</c:v>
                </c:pt>
                <c:pt idx="2">
                  <c:v>36.47</c:v>
                </c:pt>
                <c:pt idx="3">
                  <c:v>39.55</c:v>
                </c:pt>
                <c:pt idx="4">
                  <c:v>41.39</c:v>
                </c:pt>
              </c:numCache>
            </c:numRef>
          </c:val>
          <c:extLst>
            <c:ext xmlns:c16="http://schemas.microsoft.com/office/drawing/2014/chart" uri="{C3380CC4-5D6E-409C-BE32-E72D297353CC}">
              <c16:uniqueId val="{00000000-1D78-4A82-A1CB-941FE6E7DB69}"/>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データ!$DN$6:$DR$6</c:f>
              <c:numCache>
                <c:formatCode>#,##0.00;"△"#,##0.00;"-"</c:formatCode>
                <c:ptCount val="5"/>
                <c:pt idx="0">
                  <c:v>44.38</c:v>
                </c:pt>
                <c:pt idx="1">
                  <c:v>48.81</c:v>
                </c:pt>
                <c:pt idx="2">
                  <c:v>39.35</c:v>
                </c:pt>
                <c:pt idx="3">
                  <c:v>31.96</c:v>
                </c:pt>
                <c:pt idx="4">
                  <c:v>34.17</c:v>
                </c:pt>
              </c:numCache>
            </c:numRef>
          </c:val>
          <c:smooth val="0"/>
          <c:extLst>
            <c:ext xmlns:c16="http://schemas.microsoft.com/office/drawing/2014/chart" uri="{C3380CC4-5D6E-409C-BE32-E72D297353CC}">
              <c16:uniqueId val="{00000001-1D78-4A82-A1CB-941FE6E7DB69}"/>
            </c:ext>
          </c:extLst>
        </c:ser>
        <c:marker val="1"/>
        <c:axId val="49205706"/>
        <c:axId val="40198173"/>
      </c:lineChart>
      <c:date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baseTimeUnit val="years"/>
        <c:noMultiLvlLbl val="0"/>
      </c:date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920570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24-4EEF-80AF-00A014D87F59}"/>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1524-4EEF-80AF-00A014D87F59}"/>
            </c:ext>
          </c:extLst>
        </c:ser>
        <c:marker val="1"/>
        <c:axId val="26239245"/>
        <c:axId val="34826618"/>
      </c:lineChart>
      <c:date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baseTimeUnit val="years"/>
        <c:noMultiLvlLbl val="0"/>
      </c:date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623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00-420D-95AF-992193EE6259}"/>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データ!$AO$6:$AS$6</c:f>
              <c:numCache>
                <c:formatCode>#,##0.00;"△"#,##0.00;"-"</c:formatCode>
                <c:ptCount val="5"/>
                <c:pt idx="0">
                  <c:v>0</c:v>
                </c:pt>
                <c:pt idx="1">
                  <c:v>9.5</c:v>
                </c:pt>
                <c:pt idx="2">
                  <c:v>7.27</c:v>
                </c:pt>
                <c:pt idx="3">
                  <c:v>9.1</c:v>
                </c:pt>
                <c:pt idx="4">
                  <c:v>10.71</c:v>
                </c:pt>
              </c:numCache>
            </c:numRef>
          </c:val>
          <c:smooth val="0"/>
          <c:extLst>
            <c:ext xmlns:c16="http://schemas.microsoft.com/office/drawing/2014/chart" uri="{C3380CC4-5D6E-409C-BE32-E72D297353CC}">
              <c16:uniqueId val="{00000001-D800-420D-95AF-992193EE6259}"/>
            </c:ext>
          </c:extLst>
        </c:ser>
        <c:marker val="1"/>
        <c:axId val="45004109"/>
        <c:axId val="2383799"/>
      </c:lineChart>
      <c:date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baseTimeUnit val="years"/>
        <c:noMultiLvlLbl val="0"/>
      </c:date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500410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データ!$AU$6:$AY$6</c:f>
              <c:numCache>
                <c:formatCode>#,##0.00;"△"#,##0.00;"-"</c:formatCode>
                <c:ptCount val="5"/>
                <c:pt idx="0">
                  <c:v>129.64</c:v>
                </c:pt>
                <c:pt idx="1">
                  <c:v>125.52</c:v>
                </c:pt>
                <c:pt idx="2">
                  <c:v>153.32</c:v>
                </c:pt>
                <c:pt idx="3">
                  <c:v>171.18</c:v>
                </c:pt>
                <c:pt idx="4">
                  <c:v>172.53</c:v>
                </c:pt>
              </c:numCache>
            </c:numRef>
          </c:val>
          <c:extLst>
            <c:ext xmlns:c16="http://schemas.microsoft.com/office/drawing/2014/chart" uri="{C3380CC4-5D6E-409C-BE32-E72D297353CC}">
              <c16:uniqueId val="{00000000-7DD7-43EF-939F-5BD30381E9A9}"/>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データ!$AZ$6:$BD$6</c:f>
              <c:numCache>
                <c:formatCode>#,##0.00;"△"#,##0.00;"-"</c:formatCode>
                <c:ptCount val="5"/>
                <c:pt idx="0">
                  <c:v>142.67</c:v>
                </c:pt>
                <c:pt idx="1">
                  <c:v>95.77</c:v>
                </c:pt>
                <c:pt idx="2">
                  <c:v>97.37</c:v>
                </c:pt>
                <c:pt idx="3">
                  <c:v>101.14</c:v>
                </c:pt>
                <c:pt idx="4">
                  <c:v>104.74</c:v>
                </c:pt>
              </c:numCache>
            </c:numRef>
          </c:val>
          <c:smooth val="0"/>
          <c:extLst>
            <c:ext xmlns:c16="http://schemas.microsoft.com/office/drawing/2014/chart" uri="{C3380CC4-5D6E-409C-BE32-E72D297353CC}">
              <c16:uniqueId val="{00000001-7DD7-43EF-939F-5BD30381E9A9}"/>
            </c:ext>
          </c:extLst>
        </c:ser>
        <c:marker val="1"/>
        <c:axId val="21454193"/>
        <c:axId val="58870012"/>
      </c:lineChart>
      <c:date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baseTimeUnit val="years"/>
        <c:noMultiLvlLbl val="0"/>
      </c:date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145419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データ!$BF$6:$BJ$6</c:f>
              <c:numCache>
                <c:formatCode>#,##0.00;"△"#,##0.00;"-"</c:formatCode>
                <c:ptCount val="5"/>
                <c:pt idx="0">
                  <c:v>61.55</c:v>
                </c:pt>
                <c:pt idx="1">
                  <c:v>60.79</c:v>
                </c:pt>
                <c:pt idx="2">
                  <c:v>74.47</c:v>
                </c:pt>
                <c:pt idx="3">
                  <c:v>85.59</c:v>
                </c:pt>
                <c:pt idx="4">
                  <c:v>86.04</c:v>
                </c:pt>
              </c:numCache>
            </c:numRef>
          </c:val>
          <c:extLst>
            <c:ext xmlns:c16="http://schemas.microsoft.com/office/drawing/2014/chart" uri="{C3380CC4-5D6E-409C-BE32-E72D297353CC}">
              <c16:uniqueId val="{00000000-CF5C-47B2-9250-6FC2FDBB2935}"/>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データ!$BK$6:$BO$6</c:f>
              <c:numCache>
                <c:formatCode>#,##0.00;"△"#,##0.00;"-"</c:formatCode>
                <c:ptCount val="5"/>
                <c:pt idx="0">
                  <c:v>337.85</c:v>
                </c:pt>
                <c:pt idx="1">
                  <c:v>290.94</c:v>
                </c:pt>
                <c:pt idx="2">
                  <c:v>287.39</c:v>
                </c:pt>
                <c:pt idx="3">
                  <c:v>255.67</c:v>
                </c:pt>
                <c:pt idx="4">
                  <c:v>242.44</c:v>
                </c:pt>
              </c:numCache>
            </c:numRef>
          </c:val>
          <c:smooth val="0"/>
          <c:extLst>
            <c:ext xmlns:c16="http://schemas.microsoft.com/office/drawing/2014/chart" uri="{C3380CC4-5D6E-409C-BE32-E72D297353CC}">
              <c16:uniqueId val="{00000001-CF5C-47B2-9250-6FC2FDBB2935}"/>
            </c:ext>
          </c:extLst>
        </c:ser>
        <c:marker val="1"/>
        <c:axId val="60068066"/>
        <c:axId val="3741682"/>
      </c:lineChart>
      <c:date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baseTimeUnit val="years"/>
        <c:noMultiLvlLbl val="0"/>
      </c:date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6006806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E-4902-AF2E-3615254F9308}"/>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6E-4902-AF2E-3615254F9308}"/>
            </c:ext>
          </c:extLst>
        </c:ser>
        <c:marker val="1"/>
        <c:axId val="33675143"/>
        <c:axId val="34640832"/>
      </c:lineChart>
      <c:date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baseTimeUnit val="years"/>
        <c:noMultiLvlLbl val="0"/>
      </c:date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367514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47119</c:v>
                </c:pt>
                <c:pt idx="1">
                  <c:v>47484</c:v>
                </c:pt>
                <c:pt idx="2">
                  <c:v>47849</c:v>
                </c:pt>
                <c:pt idx="3">
                  <c:v>48215</c:v>
                </c:pt>
                <c:pt idx="4">
                  <c:v>48582</c:v>
                </c:pt>
              </c:numCache>
            </c:numRef>
          </c:cat>
          <c:val>
            <c:numRef>
              <c:f>データ!$CB$6:$CF$6</c:f>
              <c:numCache>
                <c:formatCode>#,##0.00;"△"#,##0.00;"-"</c:formatCode>
                <c:ptCount val="5"/>
                <c:pt idx="0">
                  <c:v>32.45</c:v>
                </c:pt>
                <c:pt idx="1">
                  <c:v>33.62</c:v>
                </c:pt>
                <c:pt idx="2">
                  <c:v>31.14</c:v>
                </c:pt>
                <c:pt idx="3">
                  <c:v>29.41</c:v>
                </c:pt>
                <c:pt idx="4">
                  <c:v>31.14</c:v>
                </c:pt>
              </c:numCache>
            </c:numRef>
          </c:val>
          <c:extLst>
            <c:ext xmlns:c16="http://schemas.microsoft.com/office/drawing/2014/chart" uri="{C3380CC4-5D6E-409C-BE32-E72D297353CC}">
              <c16:uniqueId val="{00000000-4992-4DB1-9FCB-395047B76DAF}"/>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データ!$CG$6:$CK$6</c:f>
              <c:numCache>
                <c:formatCode>#,##0.00;"△"#,##0.00;"-"</c:formatCode>
                <c:ptCount val="5"/>
                <c:pt idx="0">
                  <c:v>56.65</c:v>
                </c:pt>
                <c:pt idx="1">
                  <c:v>55.61</c:v>
                </c:pt>
                <c:pt idx="2">
                  <c:v>50.64</c:v>
                </c:pt>
                <c:pt idx="3">
                  <c:v>50.67</c:v>
                </c:pt>
                <c:pt idx="4">
                  <c:v>48.7</c:v>
                </c:pt>
              </c:numCache>
            </c:numRef>
          </c:val>
          <c:smooth val="0"/>
          <c:extLst>
            <c:ext xmlns:c16="http://schemas.microsoft.com/office/drawing/2014/chart" uri="{C3380CC4-5D6E-409C-BE32-E72D297353CC}">
              <c16:uniqueId val="{00000001-4992-4DB1-9FCB-395047B76DAF}"/>
            </c:ext>
          </c:extLst>
        </c:ser>
        <c:marker val="1"/>
        <c:axId val="43332040"/>
        <c:axId val="54444047"/>
      </c:lineChart>
      <c:date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baseTimeUnit val="years"/>
        <c:noMultiLvlLbl val="0"/>
      </c:date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33320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④企業債残高対事業規模比率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⑤経費回収率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⑥汚水処理原価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⑧水洗化率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②管渠老朽化率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③管渠改善率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0342FCD-8F17-4A74-A4AF-C503570F1210}" type="TxLink">
            <a:rPr altLang="en-US" lang="en-US" sz="900" u="none" b="0" i="0">
              <a:solidFill>
                <a:srgbClr val="000000"/>
              </a:solidFill>
              <a:latin typeface="ＭＳ ゴシック" panose="020B0609070205080204" pitchFamily="49" charset="-128"/>
              <a:ea typeface="ＭＳ ゴシック" panose="020B0609070205080204" pitchFamily="49" charset="-128"/>
            </a:rPr>
            <a:t>【100.18】</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3C17101-272A-4014-AD5F-FBEED154A187}" type="TxLink">
            <a:rPr altLang="en-US" lang="en-US" sz="900" u="none" b="0" i="0">
              <a:solidFill>
                <a:srgbClr val="000000"/>
              </a:solidFill>
              <a:latin typeface="ＭＳ ゴシック" panose="020B0609070205080204" pitchFamily="49" charset="-128"/>
              <a:ea typeface="ＭＳ ゴシック" panose="020B0609070205080204" pitchFamily="49" charset="-128"/>
            </a:rPr>
            <a:t>【10.64】</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CA3E670-811A-4E28-9CA7-A715957DF12F}" type="TxLink">
            <a:rPr altLang="en-US" lang="en-US" sz="900" u="none" b="0" i="0">
              <a:solidFill>
                <a:srgbClr val="000000"/>
              </a:solidFill>
              <a:latin typeface="ＭＳ ゴシック" panose="020B0609070205080204" pitchFamily="49" charset="-128"/>
              <a:ea typeface="ＭＳ ゴシック" panose="020B0609070205080204" pitchFamily="49" charset="-128"/>
            </a:rPr>
            <a:t>【104.34】</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06A5452-8375-48E1-802B-59EBDCDCE684}" type="TxLink">
            <a:rPr altLang="en-US" lang="en-US" sz="900" u="none" b="0" i="0">
              <a:solidFill>
                <a:srgbClr val="000000"/>
              </a:solidFill>
              <a:latin typeface="ＭＳ ゴシック" panose="020B0609070205080204" pitchFamily="49" charset="-128"/>
              <a:ea typeface="ＭＳ ゴシック" panose="020B0609070205080204" pitchFamily="49" charset="-128"/>
            </a:rPr>
            <a:t>【245.36】</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9F1218A-EED2-4BDF-92F5-B8EEB0AF9965}" type="TxLink">
            <a:rPr altLang="en-US" lang="en-US" sz="900" u="none" b="0" i="0">
              <a:solidFill>
                <a:srgbClr val="000000"/>
              </a:solidFill>
              <a:latin typeface="ＭＳ ゴシック" panose="020B0609070205080204" pitchFamily="49" charset="-128"/>
              <a:ea typeface="ＭＳ ゴシック" panose="020B0609070205080204" pitchFamily="49" charset="-128"/>
            </a:rPr>
            <a:t>【94.07】</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xdr:cNvSpPr txBox="1"/>
      </xdr:nvSpPr>
      <xdr:spPr>
        <a:xfrm>
          <a:off x="122967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B6EDEAF-A8DF-44FD-9127-AEA74D241254}" type="TxLink">
            <a:rPr altLang="en-US" lang="en-US" sz="900" u="none" b="0" i="0">
              <a:solidFill>
                <a:srgbClr val="000000"/>
              </a:solidFill>
              <a:latin typeface="ＭＳ ゴシック" panose="020B0609070205080204" pitchFamily="49" charset="-128"/>
              <a:ea typeface="ＭＳ ゴシック" panose="020B0609070205080204" pitchFamily="49" charset="-128"/>
            </a:rPr>
            <a:t>【68.03】</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E6BBBED-96CF-4813-B38C-C4C9612B26B0}" type="TxLink">
            <a:rPr altLang="en-US" lang="en-US" sz="900" u="none" b="0" i="0">
              <a:solidFill>
                <a:srgbClr val="000000"/>
              </a:solidFill>
              <a:latin typeface="ＭＳ ゴシック" panose="020B0609070205080204" pitchFamily="49" charset="-128"/>
              <a:ea typeface="ＭＳ ゴシック" panose="020B0609070205080204" pitchFamily="49" charset="-128"/>
            </a:rPr>
            <a:t>【48.89】</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DADBB4C-7EA8-47CE-ABE5-D679DDAD0A78}" type="TxLink">
            <a:rPr altLang="en-US" lang="en-US" sz="900" u="none" b="0" i="0">
              <a:solidFill>
                <a:srgbClr val="000000"/>
              </a:solidFill>
              <a:latin typeface="ＭＳ ゴシック" panose="020B0609070205080204" pitchFamily="49" charset="-128"/>
              <a:ea typeface="ＭＳ ゴシック" panose="020B0609070205080204" pitchFamily="49" charset="-128"/>
            </a:rPr>
            <a:t>【0.00】</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E24CE74-D3CE-4019-9728-62DB911E1ECE}" type="TxLink">
            <a:rPr altLang="en-US" lang="en-US" sz="900" u="none" b="0" i="0">
              <a:solidFill>
                <a:srgbClr val="000000"/>
              </a:solidFill>
              <a:latin typeface="ＭＳ ゴシック" panose="020B0609070205080204" pitchFamily="49" charset="-128"/>
              <a:ea typeface="ＭＳ ゴシック" panose="020B0609070205080204" pitchFamily="49" charset="-128"/>
            </a:rPr>
            <a:t>【33.95】</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89971EC-79BA-4C44-89E8-39827FB4C6AD}" type="TxLink">
            <a:rPr altLang="en-US" lang="en-US" sz="900" u="none" b="0" i="0">
              <a:solidFill>
                <a:srgbClr val="000000"/>
              </a:solidFill>
              <a:latin typeface="ＭＳ ゴシック" panose="020B0609070205080204" pitchFamily="49" charset="-128"/>
              <a:ea typeface="ＭＳ ゴシック" panose="020B0609070205080204" pitchFamily="49" charset="-128"/>
            </a:rPr>
            <a:t>【1.02】</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BEEECFA-11E1-4B62-88A9-45AE89B06809}" type="TxLink">
            <a:rPr altLang="en-US" lang="en-US" sz="900" u="none" b="0" i="0">
              <a:solidFill>
                <a:srgbClr val="000000"/>
              </a:solidFill>
              <a:latin typeface="ＭＳ ゴシック" panose="020B0609070205080204" pitchFamily="49" charset="-128"/>
              <a:ea typeface="ＭＳ ゴシック" panose="020B0609070205080204" pitchFamily="49" charset="-128"/>
            </a:rPr>
            <a:t>【0.10】</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topLeftCell="AG40">
      <selection pane="topLeft"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埼玉県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7" ht="18.75" customHeight="1">
      <c r="A8" s="2"/>
      <c r="B8" s="71" t="str">
        <f>データ!I6</f>
        <v>法適用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自治体職員</v>
      </c>
      <c r="AE8" s="72"/>
      <c r="AF8" s="72"/>
      <c r="AG8" s="72"/>
      <c r="AH8" s="72"/>
      <c r="AI8" s="72"/>
      <c r="AJ8" s="72"/>
      <c r="AK8" s="3"/>
      <c r="AL8" s="52">
        <f>データ!S6</f>
        <v>7385848</v>
      </c>
      <c r="AM8" s="52"/>
      <c r="AN8" s="52"/>
      <c r="AO8" s="52"/>
      <c r="AP8" s="52"/>
      <c r="AQ8" s="52"/>
      <c r="AR8" s="52"/>
      <c r="AS8" s="52"/>
      <c r="AT8" s="51">
        <f>データ!T6</f>
        <v>3797.75</v>
      </c>
      <c r="AU8" s="51"/>
      <c r="AV8" s="51"/>
      <c r="AW8" s="51"/>
      <c r="AX8" s="51"/>
      <c r="AY8" s="51"/>
      <c r="AZ8" s="51"/>
      <c r="BA8" s="51"/>
      <c r="BB8" s="51">
        <f>データ!U6</f>
        <v>1944.80</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7" ht="18.75" customHeight="1">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7" ht="18.75" customHeight="1">
      <c r="A10" s="2"/>
      <c r="B10" s="51" t="str">
        <f>データ!N6</f>
        <v>-</v>
      </c>
      <c r="C10" s="51"/>
      <c r="D10" s="51"/>
      <c r="E10" s="51"/>
      <c r="F10" s="51"/>
      <c r="G10" s="51"/>
      <c r="H10" s="51"/>
      <c r="I10" s="51">
        <f>データ!O6</f>
        <v>81.48</v>
      </c>
      <c r="J10" s="51"/>
      <c r="K10" s="51"/>
      <c r="L10" s="51"/>
      <c r="M10" s="51"/>
      <c r="N10" s="51"/>
      <c r="O10" s="51"/>
      <c r="P10" s="51">
        <f>データ!P6</f>
        <v>86.22</v>
      </c>
      <c r="Q10" s="51"/>
      <c r="R10" s="51"/>
      <c r="S10" s="51"/>
      <c r="T10" s="51"/>
      <c r="U10" s="51"/>
      <c r="V10" s="51"/>
      <c r="W10" s="51">
        <f>データ!Q6</f>
        <v>98.42</v>
      </c>
      <c r="X10" s="51"/>
      <c r="Y10" s="51"/>
      <c r="Z10" s="51"/>
      <c r="AA10" s="51"/>
      <c r="AB10" s="51"/>
      <c r="AC10" s="51"/>
      <c r="AD10" s="52">
        <f>データ!R6</f>
        <v>0</v>
      </c>
      <c r="AE10" s="52"/>
      <c r="AF10" s="52"/>
      <c r="AG10" s="52"/>
      <c r="AH10" s="52"/>
      <c r="AI10" s="52"/>
      <c r="AJ10" s="52"/>
      <c r="AK10" s="2"/>
      <c r="AL10" s="52">
        <f>データ!V6</f>
        <v>5602604</v>
      </c>
      <c r="AM10" s="52"/>
      <c r="AN10" s="52"/>
      <c r="AO10" s="52"/>
      <c r="AP10" s="52"/>
      <c r="AQ10" s="52"/>
      <c r="AR10" s="52"/>
      <c r="AS10" s="52"/>
      <c r="AT10" s="51">
        <f>データ!W6</f>
        <v>633.95000000000005</v>
      </c>
      <c r="AU10" s="51"/>
      <c r="AV10" s="51"/>
      <c r="AW10" s="51"/>
      <c r="AX10" s="51"/>
      <c r="AY10" s="51"/>
      <c r="AZ10" s="51"/>
      <c r="BA10" s="51"/>
      <c r="BB10" s="51">
        <f>データ!X6</f>
        <v>8837.61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3:62" ht="13.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2:15" ht="13.5"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2:15" ht="13.5" hidden="1">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TsPCvz5+FGnNsVmgOry0zlYeMzSmQVz3sNY5pSaNSOQf6kz7jcMbIt7Up5B0wstHBtqomHsEQT96V9r/ktkhpg==" saltValue="STokq1uG8iAV7aJSRGgm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rintOptions horizontalCentered="1" verticalCentered="1"/>
  <pageMargins left="0.196850393700787" right="0.196850393700787" top="0.196850393700787" bottom="0.196850393700787" header="0.196850393700787" footer="0.196850393700787"/>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topLeftCell="A1"/>
  </sheetViews>
  <sheetFormatPr defaultRowHeight="13.5"/>
  <cols>
    <col min="2" max="144" width="11.875" customWidth="1"/>
  </cols>
  <sheetData>
    <row r="1" spans="1:145" ht="13.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ht="13.5">
      <c r="A2" s="14" t="s">
        <v>44</v>
      </c>
      <c r="B2" s="14">
        <f>COLUMN()-1</f>
        <v>1</v>
      </c>
      <c r="C2" s="14">
        <f t="shared" si="0" ref="C2:BS2">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1" ref="BT2:EE2">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si="2" ref="EF2:EO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ht="13.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ht="13.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ht="13.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ht="13.5">
      <c r="A6" s="14" t="s">
        <v>95</v>
      </c>
      <c r="B6" s="19">
        <f>B7</f>
        <v>2021</v>
      </c>
      <c r="C6" s="19">
        <f t="shared" si="3" ref="C6:X6">C7</f>
        <v>110001</v>
      </c>
      <c r="D6" s="19">
        <f t="shared" si="3"/>
        <v>46</v>
      </c>
      <c r="E6" s="19">
        <f t="shared" si="3"/>
        <v>17</v>
      </c>
      <c r="F6" s="19">
        <f t="shared" si="3"/>
        <v>3</v>
      </c>
      <c r="G6" s="19">
        <f t="shared" si="3"/>
        <v>0</v>
      </c>
      <c r="H6" s="19" t="str">
        <f t="shared" si="3"/>
        <v>埼玉県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81.48</v>
      </c>
      <c r="P6" s="20">
        <f t="shared" si="3"/>
        <v>86.22</v>
      </c>
      <c r="Q6" s="20">
        <f t="shared" si="3"/>
        <v>98.42</v>
      </c>
      <c r="R6" s="20">
        <f t="shared" si="3"/>
        <v>0</v>
      </c>
      <c r="S6" s="20">
        <f t="shared" si="3"/>
        <v>7385848</v>
      </c>
      <c r="T6" s="20">
        <f t="shared" si="3"/>
        <v>3797.75</v>
      </c>
      <c r="U6" s="20">
        <f t="shared" si="3"/>
        <v>1944.80</v>
      </c>
      <c r="V6" s="20">
        <f t="shared" si="3"/>
        <v>5602604</v>
      </c>
      <c r="W6" s="20">
        <f t="shared" si="3"/>
        <v>633.95000000000005</v>
      </c>
      <c r="X6" s="20">
        <f t="shared" si="3"/>
        <v>8837.61</v>
      </c>
      <c r="Y6" s="21">
        <f>IF(Y7="",NA(),Y7)</f>
        <v>102.55</v>
      </c>
      <c r="Z6" s="21">
        <f t="shared" si="4" ref="Z6:AH6">IF(Z7="",NA(),Z7)</f>
        <v>100.94</v>
      </c>
      <c r="AA6" s="21">
        <f t="shared" si="4"/>
        <v>104.16</v>
      </c>
      <c r="AB6" s="21">
        <f t="shared" si="4"/>
        <v>106.83</v>
      </c>
      <c r="AC6" s="21">
        <f t="shared" si="4"/>
        <v>104.36</v>
      </c>
      <c r="AD6" s="21">
        <f t="shared" si="4"/>
        <v>102.10</v>
      </c>
      <c r="AE6" s="21">
        <f t="shared" si="4"/>
        <v>98.64</v>
      </c>
      <c r="AF6" s="21">
        <f t="shared" si="4"/>
        <v>100.49</v>
      </c>
      <c r="AG6" s="21">
        <f t="shared" si="4"/>
        <v>101.63</v>
      </c>
      <c r="AH6" s="21">
        <f t="shared" si="4"/>
        <v>100.14</v>
      </c>
      <c r="AI6" s="20" t="str">
        <f>IF(AI7="","",IF(AI7="-","【-】","【"&amp;SUBSTITUTE(TEXT(AI7,"#,##0.00"),"-","△")&amp;"】"))</f>
        <v>【100.18】</v>
      </c>
      <c r="AJ6" s="20">
        <f>IF(AJ7="",NA(),AJ7)</f>
        <v>0</v>
      </c>
      <c r="AK6" s="20">
        <f t="shared" si="5" ref="AK6:AS6">IF(AK7="",NA(),AK7)</f>
        <v>0</v>
      </c>
      <c r="AL6" s="20">
        <f t="shared" si="5"/>
        <v>0</v>
      </c>
      <c r="AM6" s="20">
        <f t="shared" si="5"/>
        <v>0</v>
      </c>
      <c r="AN6" s="20">
        <f t="shared" si="5"/>
        <v>0</v>
      </c>
      <c r="AO6" s="20">
        <f t="shared" si="5"/>
        <v>0</v>
      </c>
      <c r="AP6" s="21">
        <f t="shared" si="5"/>
        <v>9.50</v>
      </c>
      <c r="AQ6" s="21">
        <f t="shared" si="5"/>
        <v>7.27</v>
      </c>
      <c r="AR6" s="21">
        <f t="shared" si="5"/>
        <v>9.10</v>
      </c>
      <c r="AS6" s="21">
        <f t="shared" si="5"/>
        <v>10.71</v>
      </c>
      <c r="AT6" s="20" t="str">
        <f>IF(AT7="","",IF(AT7="-","【-】","【"&amp;SUBSTITUTE(TEXT(AT7,"#,##0.00"),"-","△")&amp;"】"))</f>
        <v>【10.64】</v>
      </c>
      <c r="AU6" s="21">
        <f>IF(AU7="",NA(),AU7)</f>
        <v>129.63999999999999</v>
      </c>
      <c r="AV6" s="21">
        <f t="shared" si="6" ref="AV6:BD6">IF(AV7="",NA(),AV7)</f>
        <v>125.52</v>
      </c>
      <c r="AW6" s="21">
        <f t="shared" si="6"/>
        <v>153.32</v>
      </c>
      <c r="AX6" s="21">
        <f t="shared" si="6"/>
        <v>171.18</v>
      </c>
      <c r="AY6" s="21">
        <f t="shared" si="6"/>
        <v>172.53</v>
      </c>
      <c r="AZ6" s="21">
        <f t="shared" si="6"/>
        <v>142.66999999999999</v>
      </c>
      <c r="BA6" s="21">
        <f t="shared" si="6"/>
        <v>95.77</v>
      </c>
      <c r="BB6" s="21">
        <f t="shared" si="6"/>
        <v>97.37</v>
      </c>
      <c r="BC6" s="21">
        <f t="shared" si="6"/>
        <v>101.14</v>
      </c>
      <c r="BD6" s="21">
        <f t="shared" si="6"/>
        <v>104.74</v>
      </c>
      <c r="BE6" s="20" t="str">
        <f>IF(BE7="","",IF(BE7="-","【-】","【"&amp;SUBSTITUTE(TEXT(BE7,"#,##0.00"),"-","△")&amp;"】"))</f>
        <v>【104.34】</v>
      </c>
      <c r="BF6" s="21">
        <f>IF(BF7="",NA(),BF7)</f>
        <v>61.55</v>
      </c>
      <c r="BG6" s="21">
        <f t="shared" si="7" ref="BG6:BO6">IF(BG7="",NA(),BG7)</f>
        <v>60.79</v>
      </c>
      <c r="BH6" s="21">
        <f t="shared" si="7"/>
        <v>74.47</v>
      </c>
      <c r="BI6" s="21">
        <f t="shared" si="7"/>
        <v>85.59</v>
      </c>
      <c r="BJ6" s="21">
        <f t="shared" si="7"/>
        <v>86.04</v>
      </c>
      <c r="BK6" s="21">
        <f t="shared" si="7"/>
        <v>337.85</v>
      </c>
      <c r="BL6" s="21">
        <f t="shared" si="7"/>
        <v>290.94</v>
      </c>
      <c r="BM6" s="21">
        <f t="shared" si="7"/>
        <v>287.39</v>
      </c>
      <c r="BN6" s="21">
        <f t="shared" si="7"/>
        <v>255.67</v>
      </c>
      <c r="BO6" s="21">
        <f t="shared" si="7"/>
        <v>242.44</v>
      </c>
      <c r="BP6" s="20" t="str">
        <f>IF(BP7="","",IF(BP7="-","【-】","【"&amp;SUBSTITUTE(TEXT(BP7,"#,##0.00"),"-","△")&amp;"】"))</f>
        <v>【245.36】</v>
      </c>
      <c r="BQ6" s="20">
        <f>IF(BQ7="",NA(),BQ7)</f>
        <v>0</v>
      </c>
      <c r="BR6" s="20">
        <f t="shared" si="8" ref="BR6:BZ6">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32.450000000000003</v>
      </c>
      <c r="CC6" s="21">
        <f t="shared" si="9" ref="CC6:CK6">IF(CC7="",NA(),CC7)</f>
        <v>33.619999999999997</v>
      </c>
      <c r="CD6" s="21">
        <f t="shared" si="9"/>
        <v>31.14</v>
      </c>
      <c r="CE6" s="21">
        <f t="shared" si="9"/>
        <v>29.41</v>
      </c>
      <c r="CF6" s="21">
        <f t="shared" si="9"/>
        <v>31.14</v>
      </c>
      <c r="CG6" s="21">
        <f t="shared" si="9"/>
        <v>56.65</v>
      </c>
      <c r="CH6" s="21">
        <f t="shared" si="9"/>
        <v>55.61</v>
      </c>
      <c r="CI6" s="21">
        <f t="shared" si="9"/>
        <v>50.64</v>
      </c>
      <c r="CJ6" s="21">
        <f t="shared" si="9"/>
        <v>50.67</v>
      </c>
      <c r="CK6" s="21">
        <f t="shared" si="9"/>
        <v>48.70</v>
      </c>
      <c r="CL6" s="20" t="str">
        <f>IF(CL7="","",IF(CL7="-","【-】","【"&amp;SUBSTITUTE(TEXT(CL7,"#,##0.00"),"-","△")&amp;"】"))</f>
        <v>【48.89】</v>
      </c>
      <c r="CM6" s="21">
        <f>IF(CM7="",NA(),CM7)</f>
        <v>63.21</v>
      </c>
      <c r="CN6" s="21">
        <f t="shared" si="10" ref="CN6:CV6">IF(CN7="",NA(),CN7)</f>
        <v>62.38</v>
      </c>
      <c r="CO6" s="21">
        <f t="shared" si="10"/>
        <v>68.87</v>
      </c>
      <c r="CP6" s="21">
        <f t="shared" si="10"/>
        <v>69.12</v>
      </c>
      <c r="CQ6" s="21">
        <f t="shared" si="10"/>
        <v>66.680000000000007</v>
      </c>
      <c r="CR6" s="21">
        <f t="shared" si="10"/>
        <v>65.33</v>
      </c>
      <c r="CS6" s="21">
        <f t="shared" si="10"/>
        <v>66.11</v>
      </c>
      <c r="CT6" s="21">
        <f t="shared" si="10"/>
        <v>67.209999999999994</v>
      </c>
      <c r="CU6" s="21">
        <f t="shared" si="10"/>
        <v>68.20</v>
      </c>
      <c r="CV6" s="21">
        <f t="shared" si="10"/>
        <v>68.05</v>
      </c>
      <c r="CW6" s="20" t="str">
        <f>IF(CW7="","",IF(CW7="-","【-】","【"&amp;SUBSTITUTE(TEXT(CW7,"#,##0.00"),"-","△")&amp;"】"))</f>
        <v>【68.03】</v>
      </c>
      <c r="CX6" s="21">
        <f>IF(CX7="",NA(),CX7)</f>
        <v>96.09</v>
      </c>
      <c r="CY6" s="21">
        <f t="shared" si="11" ref="CY6:DG6">IF(CY7="",NA(),CY7)</f>
        <v>96.19</v>
      </c>
      <c r="CZ6" s="21">
        <f t="shared" si="11"/>
        <v>96.18</v>
      </c>
      <c r="DA6" s="21">
        <f t="shared" si="11"/>
        <v>96.25</v>
      </c>
      <c r="DB6" s="21">
        <f t="shared" si="11"/>
        <v>96.34</v>
      </c>
      <c r="DC6" s="21">
        <f t="shared" si="11"/>
        <v>92.64</v>
      </c>
      <c r="DD6" s="21">
        <f t="shared" si="11"/>
        <v>92.98</v>
      </c>
      <c r="DE6" s="21">
        <f t="shared" si="11"/>
        <v>93.21</v>
      </c>
      <c r="DF6" s="21">
        <f t="shared" si="11"/>
        <v>94.01</v>
      </c>
      <c r="DG6" s="21">
        <f t="shared" si="11"/>
        <v>94.14</v>
      </c>
      <c r="DH6" s="20" t="str">
        <f>IF(DH7="","",IF(DH7="-","【-】","【"&amp;SUBSTITUTE(TEXT(DH7,"#,##0.00"),"-","△")&amp;"】"))</f>
        <v>【94.07】</v>
      </c>
      <c r="DI6" s="21">
        <f>IF(DI7="",NA(),DI7)</f>
        <v>30.96</v>
      </c>
      <c r="DJ6" s="21">
        <f t="shared" si="12" ref="DJ6:DR6">IF(DJ7="",NA(),DJ7)</f>
        <v>34.06</v>
      </c>
      <c r="DK6" s="21">
        <f t="shared" si="12"/>
        <v>36.47</v>
      </c>
      <c r="DL6" s="21">
        <f t="shared" si="12"/>
        <v>39.549999999999997</v>
      </c>
      <c r="DM6" s="21">
        <f t="shared" si="12"/>
        <v>41.39</v>
      </c>
      <c r="DN6" s="21">
        <f t="shared" si="12"/>
        <v>44.38</v>
      </c>
      <c r="DO6" s="21">
        <f t="shared" si="12"/>
        <v>48.81</v>
      </c>
      <c r="DP6" s="21">
        <f t="shared" si="12"/>
        <v>39.35</v>
      </c>
      <c r="DQ6" s="21">
        <f t="shared" si="12"/>
        <v>31.96</v>
      </c>
      <c r="DR6" s="21">
        <f t="shared" si="12"/>
        <v>34.17</v>
      </c>
      <c r="DS6" s="20" t="str">
        <f>IF(DS7="","",IF(DS7="-","【-】","【"&amp;SUBSTITUTE(TEXT(DS7,"#,##0.00"),"-","△")&amp;"】"))</f>
        <v>【33.95】</v>
      </c>
      <c r="DT6" s="20">
        <f>IF(DT7="",NA(),DT7)</f>
        <v>0</v>
      </c>
      <c r="DU6" s="20">
        <f t="shared" si="13" ref="DU6:EC6">IF(DU7="",NA(),DU7)</f>
        <v>0</v>
      </c>
      <c r="DV6" s="20">
        <f t="shared" si="13"/>
        <v>0</v>
      </c>
      <c r="DW6" s="20">
        <f t="shared" si="13"/>
        <v>0</v>
      </c>
      <c r="DX6" s="20">
        <f t="shared" si="13"/>
        <v>0</v>
      </c>
      <c r="DY6" s="20">
        <f t="shared" si="13"/>
        <v>0</v>
      </c>
      <c r="DZ6" s="20">
        <f t="shared" si="13"/>
        <v>0</v>
      </c>
      <c r="EA6" s="21">
        <f t="shared" si="13"/>
        <v>1.17</v>
      </c>
      <c r="EB6" s="21">
        <f t="shared" si="13"/>
        <v>0.93</v>
      </c>
      <c r="EC6" s="21">
        <f t="shared" si="13"/>
        <v>1.04</v>
      </c>
      <c r="ED6" s="20" t="str">
        <f>IF(ED7="","",IF(ED7="-","【-】","【"&amp;SUBSTITUTE(TEXT(ED7,"#,##0.00"),"-","△")&amp;"】"))</f>
        <v>【1.02】</v>
      </c>
      <c r="EE6" s="21">
        <f>IF(EE7="",NA(),EE7)</f>
        <v>0.04</v>
      </c>
      <c r="EF6" s="21">
        <f t="shared" si="14" ref="EF6:EN6">IF(EF7="",NA(),EF7)</f>
        <v>0.10</v>
      </c>
      <c r="EG6" s="21">
        <f t="shared" si="14"/>
        <v>0.12</v>
      </c>
      <c r="EH6" s="21">
        <f t="shared" si="14"/>
        <v>0.28000000000000003</v>
      </c>
      <c r="EI6" s="21">
        <f t="shared" si="14"/>
        <v>0.09</v>
      </c>
      <c r="EJ6" s="21">
        <f t="shared" si="14"/>
        <v>0.17</v>
      </c>
      <c r="EK6" s="21">
        <f t="shared" si="14"/>
        <v>0.05</v>
      </c>
      <c r="EL6" s="21">
        <f t="shared" si="14"/>
        <v>0.070000000000000007</v>
      </c>
      <c r="EM6" s="21">
        <f t="shared" si="14"/>
        <v>1.87</v>
      </c>
      <c r="EN6" s="21">
        <f t="shared" si="14"/>
        <v>0.10</v>
      </c>
      <c r="EO6" s="20" t="str">
        <f>IF(EO7="","",IF(EO7="-","【-】","【"&amp;SUBSTITUTE(TEXT(EO7,"#,##0.00"),"-","△")&amp;"】"))</f>
        <v>【0.10】</v>
      </c>
    </row>
    <row r="7" spans="1:145" s="22" customFormat="1" ht="13.5">
      <c r="A7" s="14"/>
      <c r="B7" s="23">
        <v>2021</v>
      </c>
      <c r="C7" s="23">
        <v>110001</v>
      </c>
      <c r="D7" s="23">
        <v>46</v>
      </c>
      <c r="E7" s="23">
        <v>17</v>
      </c>
      <c r="F7" s="23">
        <v>3</v>
      </c>
      <c r="G7" s="23">
        <v>0</v>
      </c>
      <c r="H7" s="23" t="s">
        <v>96</v>
      </c>
      <c r="I7" s="23" t="s">
        <v>97</v>
      </c>
      <c r="J7" s="23" t="s">
        <v>98</v>
      </c>
      <c r="K7" s="23" t="s">
        <v>99</v>
      </c>
      <c r="L7" s="23" t="s">
        <v>100</v>
      </c>
      <c r="M7" s="23" t="s">
        <v>101</v>
      </c>
      <c r="N7" s="24" t="s">
        <v>102</v>
      </c>
      <c r="O7" s="24">
        <v>81.48</v>
      </c>
      <c r="P7" s="24">
        <v>86.22</v>
      </c>
      <c r="Q7" s="24">
        <v>98.42</v>
      </c>
      <c r="R7" s="24">
        <v>0</v>
      </c>
      <c r="S7" s="24">
        <v>7385848</v>
      </c>
      <c r="T7" s="24">
        <v>3797.75</v>
      </c>
      <c r="U7" s="24">
        <v>1944.80</v>
      </c>
      <c r="V7" s="24">
        <v>5602604</v>
      </c>
      <c r="W7" s="24">
        <v>633.95000000000005</v>
      </c>
      <c r="X7" s="24">
        <v>8837.61</v>
      </c>
      <c r="Y7" s="24">
        <v>102.55</v>
      </c>
      <c r="Z7" s="24">
        <v>100.94</v>
      </c>
      <c r="AA7" s="24">
        <v>104.16</v>
      </c>
      <c r="AB7" s="24">
        <v>106.83</v>
      </c>
      <c r="AC7" s="24">
        <v>104.36</v>
      </c>
      <c r="AD7" s="24">
        <v>102.10</v>
      </c>
      <c r="AE7" s="24">
        <v>98.64</v>
      </c>
      <c r="AF7" s="24">
        <v>100.49</v>
      </c>
      <c r="AG7" s="24">
        <v>101.63</v>
      </c>
      <c r="AH7" s="24">
        <v>100.14</v>
      </c>
      <c r="AI7" s="24">
        <v>100.18</v>
      </c>
      <c r="AJ7" s="24">
        <v>0</v>
      </c>
      <c r="AK7" s="24">
        <v>0</v>
      </c>
      <c r="AL7" s="24">
        <v>0</v>
      </c>
      <c r="AM7" s="24">
        <v>0</v>
      </c>
      <c r="AN7" s="24">
        <v>0</v>
      </c>
      <c r="AO7" s="24">
        <v>0</v>
      </c>
      <c r="AP7" s="24">
        <v>9.50</v>
      </c>
      <c r="AQ7" s="24">
        <v>7.27</v>
      </c>
      <c r="AR7" s="24">
        <v>9.10</v>
      </c>
      <c r="AS7" s="24">
        <v>10.71</v>
      </c>
      <c r="AT7" s="24">
        <v>10.64</v>
      </c>
      <c r="AU7" s="24">
        <v>129.63999999999999</v>
      </c>
      <c r="AV7" s="24">
        <v>125.52</v>
      </c>
      <c r="AW7" s="24">
        <v>153.32</v>
      </c>
      <c r="AX7" s="24">
        <v>171.18</v>
      </c>
      <c r="AY7" s="24">
        <v>172.53</v>
      </c>
      <c r="AZ7" s="24">
        <v>142.66999999999999</v>
      </c>
      <c r="BA7" s="24">
        <v>95.77</v>
      </c>
      <c r="BB7" s="24">
        <v>97.37</v>
      </c>
      <c r="BC7" s="24">
        <v>101.14</v>
      </c>
      <c r="BD7" s="24">
        <v>104.74</v>
      </c>
      <c r="BE7" s="24">
        <v>104.34</v>
      </c>
      <c r="BF7" s="24">
        <v>61.55</v>
      </c>
      <c r="BG7" s="24">
        <v>60.79</v>
      </c>
      <c r="BH7" s="24">
        <v>74.47</v>
      </c>
      <c r="BI7" s="24">
        <v>85.59</v>
      </c>
      <c r="BJ7" s="24">
        <v>86.04</v>
      </c>
      <c r="BK7" s="24">
        <v>337.85</v>
      </c>
      <c r="BL7" s="24">
        <v>290.94</v>
      </c>
      <c r="BM7" s="24">
        <v>287.39</v>
      </c>
      <c r="BN7" s="24">
        <v>255.67</v>
      </c>
      <c r="BO7" s="24">
        <v>242.44</v>
      </c>
      <c r="BP7" s="24">
        <v>245.36</v>
      </c>
      <c r="BQ7" s="24">
        <v>0</v>
      </c>
      <c r="BR7" s="24">
        <v>0</v>
      </c>
      <c r="BS7" s="24">
        <v>0</v>
      </c>
      <c r="BT7" s="24">
        <v>0</v>
      </c>
      <c r="BU7" s="24">
        <v>0</v>
      </c>
      <c r="BV7" s="24">
        <v>0</v>
      </c>
      <c r="BW7" s="24">
        <v>0</v>
      </c>
      <c r="BX7" s="24">
        <v>0</v>
      </c>
      <c r="BY7" s="24">
        <v>0</v>
      </c>
      <c r="BZ7" s="24">
        <v>0</v>
      </c>
      <c r="CA7" s="24">
        <v>0</v>
      </c>
      <c r="CB7" s="24">
        <v>32.450000000000003</v>
      </c>
      <c r="CC7" s="24">
        <v>33.619999999999997</v>
      </c>
      <c r="CD7" s="24">
        <v>31.14</v>
      </c>
      <c r="CE7" s="24">
        <v>29.41</v>
      </c>
      <c r="CF7" s="24">
        <v>31.14</v>
      </c>
      <c r="CG7" s="24">
        <v>56.65</v>
      </c>
      <c r="CH7" s="24">
        <v>55.61</v>
      </c>
      <c r="CI7" s="24">
        <v>50.64</v>
      </c>
      <c r="CJ7" s="24">
        <v>50.67</v>
      </c>
      <c r="CK7" s="24">
        <v>48.70</v>
      </c>
      <c r="CL7" s="24">
        <v>48.89</v>
      </c>
      <c r="CM7" s="24">
        <v>63.21</v>
      </c>
      <c r="CN7" s="24">
        <v>62.38</v>
      </c>
      <c r="CO7" s="24">
        <v>68.87</v>
      </c>
      <c r="CP7" s="24">
        <v>69.12</v>
      </c>
      <c r="CQ7" s="24">
        <v>66.680000000000007</v>
      </c>
      <c r="CR7" s="24">
        <v>65.33</v>
      </c>
      <c r="CS7" s="24">
        <v>66.11</v>
      </c>
      <c r="CT7" s="24">
        <v>67.209999999999994</v>
      </c>
      <c r="CU7" s="24">
        <v>68.20</v>
      </c>
      <c r="CV7" s="24">
        <v>68.05</v>
      </c>
      <c r="CW7" s="24">
        <v>68.03</v>
      </c>
      <c r="CX7" s="24">
        <v>96.09</v>
      </c>
      <c r="CY7" s="24">
        <v>96.19</v>
      </c>
      <c r="CZ7" s="24">
        <v>96.18</v>
      </c>
      <c r="DA7" s="24">
        <v>96.25</v>
      </c>
      <c r="DB7" s="24">
        <v>96.34</v>
      </c>
      <c r="DC7" s="24">
        <v>92.64</v>
      </c>
      <c r="DD7" s="24">
        <v>92.98</v>
      </c>
      <c r="DE7" s="24">
        <v>93.21</v>
      </c>
      <c r="DF7" s="24">
        <v>94.01</v>
      </c>
      <c r="DG7" s="24">
        <v>94.14</v>
      </c>
      <c r="DH7" s="24">
        <v>94.07</v>
      </c>
      <c r="DI7" s="24">
        <v>30.96</v>
      </c>
      <c r="DJ7" s="24">
        <v>34.06</v>
      </c>
      <c r="DK7" s="24">
        <v>36.47</v>
      </c>
      <c r="DL7" s="24">
        <v>39.549999999999997</v>
      </c>
      <c r="DM7" s="24">
        <v>41.39</v>
      </c>
      <c r="DN7" s="24">
        <v>44.38</v>
      </c>
      <c r="DO7" s="24">
        <v>48.81</v>
      </c>
      <c r="DP7" s="24">
        <v>39.35</v>
      </c>
      <c r="DQ7" s="24">
        <v>31.96</v>
      </c>
      <c r="DR7" s="24">
        <v>34.17</v>
      </c>
      <c r="DS7" s="24">
        <v>33.950000000000003</v>
      </c>
      <c r="DT7" s="24">
        <v>0</v>
      </c>
      <c r="DU7" s="24">
        <v>0</v>
      </c>
      <c r="DV7" s="24">
        <v>0</v>
      </c>
      <c r="DW7" s="24">
        <v>0</v>
      </c>
      <c r="DX7" s="24">
        <v>0</v>
      </c>
      <c r="DY7" s="24">
        <v>0</v>
      </c>
      <c r="DZ7" s="24">
        <v>0</v>
      </c>
      <c r="EA7" s="24">
        <v>1.17</v>
      </c>
      <c r="EB7" s="24">
        <v>0.93</v>
      </c>
      <c r="EC7" s="24">
        <v>1.04</v>
      </c>
      <c r="ED7" s="24">
        <v>1.02</v>
      </c>
      <c r="EE7" s="24">
        <v>0.04</v>
      </c>
      <c r="EF7" s="24">
        <v>0.10</v>
      </c>
      <c r="EG7" s="24">
        <v>0.12</v>
      </c>
      <c r="EH7" s="24">
        <v>0.28000000000000003</v>
      </c>
      <c r="EI7" s="24">
        <v>0.09</v>
      </c>
      <c r="EJ7" s="24">
        <v>0.17</v>
      </c>
      <c r="EK7" s="24">
        <v>0.05</v>
      </c>
      <c r="EL7" s="24">
        <v>0.070000000000000007</v>
      </c>
      <c r="EM7" s="24">
        <v>1.87</v>
      </c>
      <c r="EN7" s="24">
        <v>0.10</v>
      </c>
      <c r="EO7" s="24">
        <v>0.10</v>
      </c>
    </row>
    <row r="8" spans="25:148" ht="13.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3" ht="13.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6" ht="13.5">
      <c r="A10" s="26" t="s">
        <v>46</v>
      </c>
      <c r="B10" s="27">
        <f t="shared" si="15" ref="B10:C10">DATEVALUE($B7+12-B11&amp;"/1/"&amp;B12)</f>
        <v>47119</v>
      </c>
      <c r="C10" s="27">
        <f t="shared" si="15"/>
        <v>47484</v>
      </c>
      <c r="D10" s="28">
        <f>DATEVALUE($B7+12-D11&amp;"/1/"&amp;D12)</f>
        <v>47849</v>
      </c>
      <c r="E10" s="28">
        <f>DATEVALUE($B7+12-E11&amp;"/1/"&amp;E12)</f>
        <v>48215</v>
      </c>
      <c r="F10" s="28">
        <f>DATEVALUE($B7+12-F11&amp;"/1/"&amp;F12)</f>
        <v>48582</v>
      </c>
    </row>
    <row r="11" spans="2:7" ht="13.5">
      <c r="B11">
        <v>4</v>
      </c>
      <c r="C11">
        <v>3</v>
      </c>
      <c r="D11">
        <v>2</v>
      </c>
      <c r="E11">
        <v>1</v>
      </c>
      <c r="F11">
        <v>0</v>
      </c>
      <c r="G11" t="s">
        <v>108</v>
      </c>
    </row>
    <row r="12" spans="2:7" ht="13.5">
      <c r="B12">
        <v>1</v>
      </c>
      <c r="C12">
        <v>1</v>
      </c>
      <c r="D12">
        <v>1</v>
      </c>
      <c r="E12">
        <v>2</v>
      </c>
      <c r="F12">
        <v>3</v>
      </c>
      <c r="G12" t="s">
        <v>109</v>
      </c>
    </row>
    <row r="13" spans="2:7" ht="13.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2023-01-19T15:51:00Z</cp:lastPrinted>
  <dcterms:created xsi:type="dcterms:W3CDTF">2023-01-12T23:36:23Z</dcterms:created>
  <dcterms:modified xsi:type="dcterms:W3CDTF">2023-01-27T08:30:52Z</dcterms:modified>
  <cp:category/>
  <cp:contentType/>
  <cp:contentStatus/>
</cp:coreProperties>
</file>