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ogsvr\総務部共有フォルダ\企画調整課共有フォルダ\所属共有フォルダ\【令和4年度】\28_経営比較分析表\02_分析\"/>
    </mc:Choice>
  </mc:AlternateContent>
  <workbookProtection workbookAlgorithmName="SHA-512" workbookHashValue="88MlxNF6lXvs31D7ErgXPm8++CfWhS4wRGGv+AAT7Y1zjrX+GXc6f+hHc1T/VIX0vU487Q6C63uswynmhlKAuQ==" workbookSaltValue="oSCQcBWDAIkUYl4bOa678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<sst xmlns="http://schemas.openxmlformats.org/spreadsheetml/2006/main" count="231" uniqueCount="116">
  <si>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</si>
  <si>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</si>
  <si>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</si>
  <si>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</si>
  <si>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</si>
  <si>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</si>
  <si>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</si>
  <si>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</si>
  <si>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</si>
  <si>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</si>
  <si>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</si>
  <si>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</si>
  <si>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</si>
  <si>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</si>
  <si>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</si>
  <si>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</si>
  <si>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</si>
  <si>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</si>
  <si>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</si>
  <si>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</si>
  <si>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</si>
  <si>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</si>
  <si>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</si>
  <si>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</si>
  <si>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</si>
  <si>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</si>
  <si>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</si>
  <si>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</si>
  <si>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</si>
  <si>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</si>
  <si>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</si>
  <si>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</si>
  <si>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</si>
  <si>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</si>
  <si>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</si>
  <si>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</si>
  <si>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</si>
  <si>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</si>
  <si>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</si>
  <si>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</si>
  <si>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</si>
  <si>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</si>
  <si>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</si>
  <si>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</si>
  <si>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</si>
  <si>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</si>
  <si>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</si>
  <si>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</si>
  <si>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</si>
  <si>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</si>
  <si>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</si>
  <si>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</si>
  <si>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</si>
  <si>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</si>
  <si>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</si>
  <si>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</si>
  <si>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</si>
  <si>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</si>
  <si>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</si>
  <si>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</si>
  <si>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</si>
  <si>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</si>
  <si>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</si>
  <si>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</si>
  <si>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</si>
  <si>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</si>
  <si>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</si>
  <si>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</si>
  <si>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</si>
  <si>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</si>
  <si>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</si>
  <si>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</si>
  <si>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</si>
  <si>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</si>
  <si>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</si>
  <si>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</si>
  <si>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</si>
  <si>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</si>
  <si>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</si>
  <si>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</si>
  <si>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</si>
  <si>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</si>
  <si>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</si>
  <si>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</si>
  <si>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</si>
  <si>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</si>
  <si>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</si>
  <si>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</si>
  <si>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</si>
  <si>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</si>
  <si>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</si>
  <si>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</si>
  <si>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</si>
  <si>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神奈川県内広域水道企業団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</si>
  <si>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</si>
  <si>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</si>
  <si>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</si>
  <si>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</si>
  <si>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</si>
  <si>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</si>
  <si>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</si>
  <si>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</si>
  <si>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</si>
  <si>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</si>
  <si>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</si>
  <si>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</si>
  <si>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</si>
  <si>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</si>
  <si>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</si>
  <si>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</si>
  <si>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</si>
  <si>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</si>
  <si>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</si>
  <si>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県内水需要の減少という厳しい経営環境にある中で、これまで人件費削減や委託化による業務効率化など経営改善に取り組むとともに、構成団体受水費の軽減を図ってきた。
○　財政指標については、拡張事業の財源とした企業債の計画的な償還を進めてきたことによって、比較的健全な財政状況を維持しているが、未だ流動比率は低い状況にある。
○　こうした中で、令和３年度からの「かながわ広域水道ビジョン」及び「実施計画」では、「水道施設の再構築」に加え、老朽化や危機管理対策にも取り組むことから、今後、施設整備費は、高い水準で推移することが見込まれている。
○　そのため、収支均衡と適正な資金の確保を両立することを方針とし、財政基盤を強化するため、現行料金を維持したうえで、利益を建設改良の目的に積み立て計画的に財源の確保を図っていくほか、企業債の発行を抑制する。また、業務の見直し、ICTの活用など経営改善による経常経費の抑制にも継続的に取り組む。さらに、施設整備費の平準化や適正な料金のあり方についても検討を進めていく。</t>
    <rPh sb="170" eb="172">
      <t>レイワ</t>
    </rPh>
    <phoneticPr fontId="4"/>
  </si>
  <si>
    <t>【①経常収支比率・⑤料金回収率】
　両指標とも100％超で、類似団体平均値を下回っていたが、令和３年度に上回った。平成29年度以降、減価償却費や支払利息など経常費用の減により上昇傾向にある。
【②累積欠損金比率】
　企業債利息・減価償却費の逓減、人件費削減、経費縮減などの経営改善努力等により損益の改善が図られた結果、平成26年度に累積欠損金を解消している。
【③流動比率】
　類似団体平均値を下回っている。平成26年度以降新会計制度の適用に伴い借入資本金として整理されていた企業債が負債計上となった影響から令和２年度まで100％を下回っていたが、流動負債の大部分が計画的に償還を行っている企業債であり、支払能力に不足は生じていない。
【④企業債残高対給水収益率】
　着実に企業債元金の償還を進めていることに加え、事業費の精査による平準化や計画的な企業債発行により、企業債残高は減少傾向にある。
【⑥給水原価】
　類似団体平均値を若干上回りつつ下降傾向で推移していたが、経常費用が減少傾向の中で、供給水量が増となったことにより、令和３年度にこれを下回った。
【⑦施設利用率】
　類似団体平均値を下回っている。構成団体の工事完了や水需要が減少傾向にある中で、概ね50％で推移している。
【⑧有収率】
　構成団体へ水量の受渡しをする給水地点で配水量の算定を行うことから、100％である。</t>
    <rPh sb="46" eb="48">
      <t>レイワ</t>
    </rPh>
    <rPh sb="49" eb="51">
      <t>ネンド</t>
    </rPh>
    <rPh sb="52" eb="54">
      <t>ウワマワ</t>
    </rPh>
    <rPh sb="57" eb="59">
      <t>ヘイセイ</t>
    </rPh>
    <rPh sb="159" eb="161">
      <t>ヘイセイ</t>
    </rPh>
    <rPh sb="204" eb="206">
      <t>ヘイセイ</t>
    </rPh>
    <rPh sb="254" eb="256">
      <t>レイワ</t>
    </rPh>
    <rPh sb="257" eb="259">
      <t>ネンド</t>
    </rPh>
    <rPh sb="422" eb="424">
      <t>カコウ</t>
    </rPh>
    <rPh sb="424" eb="426">
      <t>ケイコウ</t>
    </rPh>
    <rPh sb="427" eb="429">
      <t>スイイ</t>
    </rPh>
    <rPh sb="440" eb="442">
      <t>ゲンショウ</t>
    </rPh>
    <rPh sb="445" eb="446">
      <t>ナカ</t>
    </rPh>
    <rPh sb="448" eb="450">
      <t>キョウキュウ</t>
    </rPh>
    <rPh sb="450" eb="452">
      <t>スイリョウ</t>
    </rPh>
    <rPh sb="453" eb="454">
      <t>ゾウ</t>
    </rPh>
    <rPh sb="464" eb="466">
      <t>レイワ</t>
    </rPh>
    <rPh sb="467" eb="469">
      <t>ネンド</t>
    </rPh>
    <rPh sb="473" eb="475">
      <t>シタマワ</t>
    </rPh>
    <phoneticPr fontId="4"/>
  </si>
  <si>
    <t>【①有形固定資産減価償却率】
　類似団体平均値を上回っている。創設時に整備した電気機械設備のほか、拡張事業で整備した浄水場等の電気機械設備が稼動開始から20年以上経過し、老朽化が進行している。改正水道法の施設台帳の整備等による適切な資産管理の推進という立法趣旨を踏まえ、現在運用中の施設管理システムによりアセットマネジメントの実践に取り組み、中長期的な更新需要の把握及び事業費の平準化、ひいては適切な施設更新の実施を図っていく。
【②管路経年化率・③管路更新率】
　管路経年化率については、類似団体平均値を上回っている。導水管・送水管合わせて延長200kmを超える管路を有しているが、更新の実績はない状況にある。
　創設事業で布設した管路が令和２年度に全て経年管となり、その後の拡張事業で布設した管路も今後順次法定耐用年数を迎えていくことから、経年化率は令和７年度ごろから上昇が見込まれる。</t>
    <rPh sb="79" eb="81">
      <t>イジョウ</t>
    </rPh>
    <rPh sb="81" eb="83">
      <t>ケイカ</t>
    </rPh>
    <rPh sb="327" eb="328">
      <t>スベ</t>
    </rPh>
    <rPh sb="387" eb="389">
      <t>ジョウショウ</t>
    </rPh>
    <rPh sb="390" eb="39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</si>
</sst>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AC-47E9-BE53-E51A81C3DD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90AC-47E9-BE53-E51A81C3DD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52.34</c:v>
                </c:pt>
                <c:pt idx="1">
                  <c:v>49.01</c:v>
                </c:pt>
                <c:pt idx="2">
                  <c:v>48.87</c:v>
                </c:pt>
                <c:pt idx="3">
                  <c:v>49.3</c:v>
                </c:pt>
                <c:pt idx="4">
                  <c:v>50.34</c:v>
                </c:pt>
              </c:numCache>
            </c:numRef>
          </c:val>
          <c:extLst>
            <c:ext xmlns:c16="http://schemas.microsoft.com/office/drawing/2014/chart" uri="{C3380CC4-5D6E-409C-BE32-E72D297353CC}">
              <c16:uniqueId val="{00000000-0890-4945-9151-6629FE6C44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890-4945-9151-6629FE6C44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A28-4CEF-946E-05853FB773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3A28-4CEF-946E-05853FB773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104.21</c:v>
                </c:pt>
                <c:pt idx="1">
                  <c:v>105.24</c:v>
                </c:pt>
                <c:pt idx="2">
                  <c:v>107.11</c:v>
                </c:pt>
                <c:pt idx="3">
                  <c:v>109.04</c:v>
                </c:pt>
                <c:pt idx="4">
                  <c:v>116.51</c:v>
                </c:pt>
              </c:numCache>
            </c:numRef>
          </c:val>
          <c:extLst>
            <c:ext xmlns:c16="http://schemas.microsoft.com/office/drawing/2014/chart" uri="{C3380CC4-5D6E-409C-BE32-E72D297353CC}">
              <c16:uniqueId val="{00000000-4F1D-4E02-BD34-D7A5D52CB1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4F1D-4E02-BD34-D7A5D52CB1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60.26</c:v>
                </c:pt>
                <c:pt idx="1">
                  <c:v>61.9</c:v>
                </c:pt>
                <c:pt idx="2">
                  <c:v>63.14</c:v>
                </c:pt>
                <c:pt idx="3">
                  <c:v>63.94</c:v>
                </c:pt>
                <c:pt idx="4">
                  <c:v>64.989999999999995</c:v>
                </c:pt>
              </c:numCache>
            </c:numRef>
          </c:val>
          <c:extLst>
            <c:ext xmlns:c16="http://schemas.microsoft.com/office/drawing/2014/chart" uri="{C3380CC4-5D6E-409C-BE32-E72D297353CC}">
              <c16:uniqueId val="{00000000-7B3C-483E-A367-E4EF739419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7B3C-483E-A367-E4EF739419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35.43</c:v>
                </c:pt>
                <c:pt idx="1">
                  <c:v>42.3</c:v>
                </c:pt>
                <c:pt idx="2">
                  <c:v>51</c:v>
                </c:pt>
                <c:pt idx="3">
                  <c:v>52.78</c:v>
                </c:pt>
                <c:pt idx="4">
                  <c:v>52.78</c:v>
                </c:pt>
              </c:numCache>
            </c:numRef>
          </c:val>
          <c:extLst>
            <c:ext xmlns:c16="http://schemas.microsoft.com/office/drawing/2014/chart" uri="{C3380CC4-5D6E-409C-BE32-E72D297353CC}">
              <c16:uniqueId val="{00000000-BC69-4A56-BC9F-85765B2E84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C69-4A56-BC9F-85765B2E84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D-4855-9688-1CFDDB5B44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978D-4855-9688-1CFDDB5B44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74.14</c:v>
                </c:pt>
                <c:pt idx="1">
                  <c:v>77.540000000000006</c:v>
                </c:pt>
                <c:pt idx="2">
                  <c:v>87.42</c:v>
                </c:pt>
                <c:pt idx="3">
                  <c:v>95.86</c:v>
                </c:pt>
                <c:pt idx="4">
                  <c:v>107.2</c:v>
                </c:pt>
              </c:numCache>
            </c:numRef>
          </c:val>
          <c:extLst>
            <c:ext xmlns:c16="http://schemas.microsoft.com/office/drawing/2014/chart" uri="{C3380CC4-5D6E-409C-BE32-E72D297353CC}">
              <c16:uniqueId val="{00000000-C9D9-4EE2-9A60-484D7A4510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C9D9-4EE2-9A60-484D7A4510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338.95</c:v>
                </c:pt>
                <c:pt idx="1">
                  <c:v>305.25</c:v>
                </c:pt>
                <c:pt idx="2">
                  <c:v>268.82</c:v>
                </c:pt>
                <c:pt idx="3">
                  <c:v>241.04</c:v>
                </c:pt>
                <c:pt idx="4">
                  <c:v>207.09</c:v>
                </c:pt>
              </c:numCache>
            </c:numRef>
          </c:val>
          <c:extLst>
            <c:ext xmlns:c16="http://schemas.microsoft.com/office/drawing/2014/chart" uri="{C3380CC4-5D6E-409C-BE32-E72D297353CC}">
              <c16:uniqueId val="{00000000-8FB6-4C07-BD31-EDC47E07F5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8FB6-4C07-BD31-EDC47E07F5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103.93</c:v>
                </c:pt>
                <c:pt idx="1">
                  <c:v>105.39</c:v>
                </c:pt>
                <c:pt idx="2">
                  <c:v>107.43</c:v>
                </c:pt>
                <c:pt idx="3">
                  <c:v>109.66</c:v>
                </c:pt>
                <c:pt idx="4">
                  <c:v>117.71</c:v>
                </c:pt>
              </c:numCache>
            </c:numRef>
          </c:val>
          <c:extLst>
            <c:ext xmlns:c16="http://schemas.microsoft.com/office/drawing/2014/chart" uri="{C3380CC4-5D6E-409C-BE32-E72D297353CC}">
              <c16:uniqueId val="{00000000-3C15-44CA-A363-9AA12C68AD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3C15-44CA-A363-9AA12C68AD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74.03</c:v>
                </c:pt>
                <c:pt idx="1">
                  <c:v>77.02</c:v>
                </c:pt>
                <c:pt idx="2">
                  <c:v>75.709999999999994</c:v>
                </c:pt>
                <c:pt idx="3">
                  <c:v>73.67</c:v>
                </c:pt>
                <c:pt idx="4">
                  <c:v>67.47</c:v>
                </c:pt>
              </c:numCache>
            </c:numRef>
          </c:val>
          <c:extLst>
            <c:ext xmlns:c16="http://schemas.microsoft.com/office/drawing/2014/chart" uri="{C3380CC4-5D6E-409C-BE32-E72D297353CC}">
              <c16:uniqueId val="{00000000-7148-4BEE-9BCA-CB121F8098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7148-4BEE-9BCA-CB121F8098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神奈川県内広域水道企業団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80.680000000000007</v>
      </c>
      <c r="J10" s="47"/>
      <c r="K10" s="47"/>
      <c r="L10" s="47"/>
      <c r="M10" s="47"/>
      <c r="N10" s="47"/>
      <c r="O10" s="75"/>
      <c r="P10" s="48">
        <f>データ!$P$6</f>
        <v>97.58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8526796</v>
      </c>
      <c r="AM10" s="45"/>
      <c r="AN10" s="45"/>
      <c r="AO10" s="45"/>
      <c r="AP10" s="45"/>
      <c r="AQ10" s="45"/>
      <c r="AR10" s="45"/>
      <c r="AS10" s="45"/>
      <c r="AT10" s="46">
        <f>データ!$V$6</f>
        <v>1458.76</v>
      </c>
      <c r="AU10" s="47"/>
      <c r="AV10" s="47"/>
      <c r="AW10" s="47"/>
      <c r="AX10" s="47"/>
      <c r="AY10" s="47"/>
      <c r="AZ10" s="47"/>
      <c r="BA10" s="47"/>
      <c r="BB10" s="48">
        <f>データ!$W$6</f>
        <v>5845.24</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gwsEcv2+cVTe3uzN8EbILu+KnMiMOmREpnwbKSAN3P6eNmG6Nl0R2Pm41hGGjLcVphLPw0Vtzw1c5VvuBfRjQQ==" saltValue="4WLdk/9LPvhfFogVeeA0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148253</v>
      </c>
      <c r="D6" s="20">
        <f t="shared" si="3"/>
        <v>46</v>
      </c>
      <c r="E6" s="20">
        <f t="shared" si="3"/>
        <v>1</v>
      </c>
      <c r="F6" s="20">
        <f t="shared" si="3"/>
        <v>0</v>
      </c>
      <c r="G6" s="20">
        <f t="shared" si="3"/>
        <v>2</v>
      </c>
      <c r="H6" s="20" t="str">
        <f t="shared" si="3"/>
        <v>神奈川県　神奈川県内広域水道企業団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80.680000000000007</v>
      </c>
      <c r="P6" s="21">
        <f t="shared" si="3"/>
        <v>97.58</v>
      </c>
      <c r="Q6" s="21">
        <f t="shared" si="3"/>
        <v>0</v>
      </c>
      <c r="R6" s="21" t="str">
        <f t="shared" si="3"/>
        <v>-</v>
      </c>
      <c r="S6" s="21" t="str">
        <f t="shared" si="3"/>
        <v>-</v>
      </c>
      <c r="T6" s="21" t="str">
        <f t="shared" si="3"/>
        <v>-</v>
      </c>
      <c r="U6" s="21">
        <f t="shared" si="3"/>
        <v>8526796</v>
      </c>
      <c r="V6" s="21">
        <f t="shared" si="3"/>
        <v>1458.76</v>
      </c>
      <c r="W6" s="21">
        <f t="shared" si="3"/>
        <v>5845.24</v>
      </c>
      <c r="X6" s="22">
        <f>IF(X7="",NA(),X7)</f>
        <v>104.21</v>
      </c>
      <c r="Y6" s="22">
        <f t="shared" ref="Y6:AG6" si="4">IF(Y7="",NA(),Y7)</f>
        <v>105.24</v>
      </c>
      <c r="Z6" s="22">
        <f t="shared" si="4"/>
        <v>107.11</v>
      </c>
      <c r="AA6" s="22">
        <f t="shared" si="4"/>
        <v>109.04</v>
      </c>
      <c r="AB6" s="22">
        <f t="shared" si="4"/>
        <v>116.51</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74.14</v>
      </c>
      <c r="AU6" s="22">
        <f t="shared" ref="AU6:BC6" si="6">IF(AU7="",NA(),AU7)</f>
        <v>77.540000000000006</v>
      </c>
      <c r="AV6" s="22">
        <f t="shared" si="6"/>
        <v>87.42</v>
      </c>
      <c r="AW6" s="22">
        <f t="shared" si="6"/>
        <v>95.86</v>
      </c>
      <c r="AX6" s="22">
        <f t="shared" si="6"/>
        <v>107.2</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338.95</v>
      </c>
      <c r="BF6" s="22">
        <f t="shared" ref="BF6:BN6" si="7">IF(BF7="",NA(),BF7)</f>
        <v>305.25</v>
      </c>
      <c r="BG6" s="22">
        <f t="shared" si="7"/>
        <v>268.82</v>
      </c>
      <c r="BH6" s="22">
        <f t="shared" si="7"/>
        <v>241.04</v>
      </c>
      <c r="BI6" s="22">
        <f t="shared" si="7"/>
        <v>207.09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103.93</v>
      </c>
      <c r="BQ6" s="22">
        <f t="shared" ref="BQ6:BY6" si="8">IF(BQ7="",NA(),BQ7)</f>
        <v>105.39</v>
      </c>
      <c r="BR6" s="22">
        <f t="shared" si="8"/>
        <v>107.43</v>
      </c>
      <c r="BS6" s="22">
        <f t="shared" si="8"/>
        <v>109.66</v>
      </c>
      <c r="BT6" s="22">
        <f t="shared" si="8"/>
        <v>117.71</v>
      </c>
      <c r="BU6" s="22">
        <f t="shared" si="8"/>
        <v>114.14</v>
      </c>
      <c r="BV6" s="22">
        <f t="shared" si="8"/>
        <v>112.83</v>
      </c>
      <c r="BW6" s="22">
        <f t="shared" si="8"/>
        <v>112.84</v>
      </c>
      <c r="BX6" s="22">
        <f t="shared" si="8"/>
        <v>110.77</v>
      </c>
      <c r="BY6" s="22">
        <f t="shared" si="8"/>
        <v>112.35</v>
      </c>
      <c r="BZ6" s="21" t="str">
        <f>IF(BZ7="","",IF(BZ7="-","【-】","【"&amp;SUBSTITUTE(TEXT(BZ7,"#,##0.00"),"-","△")&amp;"】"))</f>
        <v>【112.35】</v>
      </c>
      <c r="CA6" s="22">
        <f>IF(CA7="",NA(),CA7)</f>
        <v>74.03</v>
      </c>
      <c r="CB6" s="22">
        <f t="shared" ref="CB6:CJ6" si="9">IF(CB7="",NA(),CB7)</f>
        <v>77.02</v>
      </c>
      <c r="CC6" s="22">
        <f t="shared" si="9"/>
        <v>75.709999999999994</v>
      </c>
      <c r="CD6" s="22">
        <f t="shared" si="9"/>
        <v>73.67</v>
      </c>
      <c r="CE6" s="22">
        <f t="shared" si="9"/>
        <v>67.47</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52.34</v>
      </c>
      <c r="CM6" s="22">
        <f t="shared" ref="CM6:CU6" si="10">IF(CM7="",NA(),CM7)</f>
        <v>49.01</v>
      </c>
      <c r="CN6" s="22">
        <f t="shared" si="10"/>
        <v>48.87</v>
      </c>
      <c r="CO6" s="22">
        <f t="shared" si="10"/>
        <v>49.3</v>
      </c>
      <c r="CP6" s="22">
        <f t="shared" si="10"/>
        <v>50.34</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60.26</v>
      </c>
      <c r="DI6" s="22">
        <f t="shared" ref="DI6:DQ6" si="12">IF(DI7="",NA(),DI7)</f>
        <v>61.9</v>
      </c>
      <c r="DJ6" s="22">
        <f t="shared" si="12"/>
        <v>63.14</v>
      </c>
      <c r="DK6" s="22">
        <f t="shared" si="12"/>
        <v>63.94</v>
      </c>
      <c r="DL6" s="22">
        <f t="shared" si="12"/>
        <v>64.989999999999995</v>
      </c>
      <c r="DM6" s="22">
        <f t="shared" si="12"/>
        <v>54.73</v>
      </c>
      <c r="DN6" s="22">
        <f t="shared" si="12"/>
        <v>55.77</v>
      </c>
      <c r="DO6" s="22">
        <f t="shared" si="12"/>
        <v>56.48</v>
      </c>
      <c r="DP6" s="22">
        <f t="shared" si="12"/>
        <v>57.5</v>
      </c>
      <c r="DQ6" s="22">
        <f t="shared" si="12"/>
        <v>58.52</v>
      </c>
      <c r="DR6" s="21" t="str">
        <f>IF(DR7="","",IF(DR7="-","【-】","【"&amp;SUBSTITUTE(TEXT(DR7,"#,##0.00"),"-","△")&amp;"】"))</f>
        <v>【58.52】</v>
      </c>
      <c r="DS6" s="22">
        <f>IF(DS7="",NA(),DS7)</f>
        <v>35.43</v>
      </c>
      <c r="DT6" s="22">
        <f t="shared" ref="DT6:EB6" si="13">IF(DT7="",NA(),DT7)</f>
        <v>42.3</v>
      </c>
      <c r="DU6" s="22">
        <f t="shared" si="13"/>
        <v>51</v>
      </c>
      <c r="DV6" s="22">
        <f t="shared" si="13"/>
        <v>52.78</v>
      </c>
      <c r="DW6" s="22">
        <f t="shared" si="13"/>
        <v>52.78</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148253</v>
      </c>
      <c r="D7" s="24">
        <v>46</v>
      </c>
      <c r="E7" s="24">
        <v>1</v>
      </c>
      <c r="F7" s="24">
        <v>0</v>
      </c>
      <c r="G7" s="24">
        <v>2</v>
      </c>
      <c r="H7" s="24" t="s">
        <v>93</v>
      </c>
      <c r="I7" s="24" t="s">
        <v>94</v>
      </c>
      <c r="J7" s="24" t="s">
        <v>95</v>
      </c>
      <c r="K7" s="24" t="s">
        <v>96</v>
      </c>
      <c r="L7" s="24" t="s">
        <v>97</v>
      </c>
      <c r="M7" s="24" t="s">
        <v>98</v>
      </c>
      <c r="N7" s="25" t="s">
        <v>99</v>
      </c>
      <c r="O7" s="25">
        <v>80.680000000000007</v>
      </c>
      <c r="P7" s="25">
        <v>97.58</v>
      </c>
      <c r="Q7" s="25">
        <v>0</v>
      </c>
      <c r="R7" s="25" t="s">
        <v>99</v>
      </c>
      <c r="S7" s="25" t="s">
        <v>99</v>
      </c>
      <c r="T7" s="25" t="s">
        <v>99</v>
      </c>
      <c r="U7" s="25">
        <v>8526796</v>
      </c>
      <c r="V7" s="25">
        <v>1458.76</v>
      </c>
      <c r="W7" s="25">
        <v>5845.24</v>
      </c>
      <c r="X7" s="25">
        <v>104.21</v>
      </c>
      <c r="Y7" s="25">
        <v>105.24</v>
      </c>
      <c r="Z7" s="25">
        <v>107.11</v>
      </c>
      <c r="AA7" s="25">
        <v>109.04</v>
      </c>
      <c r="AB7" s="25">
        <v>116.51</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74.14</v>
      </c>
      <c r="AU7" s="25">
        <v>77.540000000000006</v>
      </c>
      <c r="AV7" s="25">
        <v>87.42</v>
      </c>
      <c r="AW7" s="25">
        <v>95.86</v>
      </c>
      <c r="AX7" s="25">
        <v>107.2</v>
      </c>
      <c r="AY7" s="25">
        <v>243.44</v>
      </c>
      <c r="AZ7" s="25">
        <v>258.49</v>
      </c>
      <c r="BA7" s="25">
        <v>271.10000000000002</v>
      </c>
      <c r="BB7" s="25">
        <v>284.45</v>
      </c>
      <c r="BC7" s="25">
        <v>309.23</v>
      </c>
      <c r="BD7" s="25">
        <v>309.23</v>
      </c>
      <c r="BE7" s="25">
        <v>338.95</v>
      </c>
      <c r="BF7" s="25">
        <v>305.25</v>
      </c>
      <c r="BG7" s="25">
        <v>268.82</v>
      </c>
      <c r="BH7" s="25">
        <v>241.04</v>
      </c>
      <c r="BI7" s="25">
        <v>207.09</v>
      </c>
      <c r="BJ7" s="25">
        <v>303.26</v>
      </c>
      <c r="BK7" s="25">
        <v>290.31</v>
      </c>
      <c r="BL7" s="25">
        <v>272.95999999999998</v>
      </c>
      <c r="BM7" s="25">
        <v>260.95999999999998</v>
      </c>
      <c r="BN7" s="25">
        <v>240.07</v>
      </c>
      <c r="BO7" s="25">
        <v>240.07</v>
      </c>
      <c r="BP7" s="25">
        <v>103.93</v>
      </c>
      <c r="BQ7" s="25">
        <v>105.39</v>
      </c>
      <c r="BR7" s="25">
        <v>107.43</v>
      </c>
      <c r="BS7" s="25">
        <v>109.66</v>
      </c>
      <c r="BT7" s="25">
        <v>117.71</v>
      </c>
      <c r="BU7" s="25">
        <v>114.14</v>
      </c>
      <c r="BV7" s="25">
        <v>112.83</v>
      </c>
      <c r="BW7" s="25">
        <v>112.84</v>
      </c>
      <c r="BX7" s="25">
        <v>110.77</v>
      </c>
      <c r="BY7" s="25">
        <v>112.35</v>
      </c>
      <c r="BZ7" s="25">
        <v>112.35</v>
      </c>
      <c r="CA7" s="25">
        <v>74.03</v>
      </c>
      <c r="CB7" s="25">
        <v>77.02</v>
      </c>
      <c r="CC7" s="25">
        <v>75.709999999999994</v>
      </c>
      <c r="CD7" s="25">
        <v>73.67</v>
      </c>
      <c r="CE7" s="25">
        <v>67.47</v>
      </c>
      <c r="CF7" s="25">
        <v>73.03</v>
      </c>
      <c r="CG7" s="25">
        <v>73.86</v>
      </c>
      <c r="CH7" s="25">
        <v>73.849999999999994</v>
      </c>
      <c r="CI7" s="25">
        <v>73.180000000000007</v>
      </c>
      <c r="CJ7" s="25">
        <v>73.05</v>
      </c>
      <c r="CK7" s="25">
        <v>73.05</v>
      </c>
      <c r="CL7" s="25">
        <v>52.34</v>
      </c>
      <c r="CM7" s="25">
        <v>49.01</v>
      </c>
      <c r="CN7" s="25">
        <v>48.87</v>
      </c>
      <c r="CO7" s="25">
        <v>49.3</v>
      </c>
      <c r="CP7" s="25">
        <v>50.34</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60.26</v>
      </c>
      <c r="DI7" s="25">
        <v>61.9</v>
      </c>
      <c r="DJ7" s="25">
        <v>63.14</v>
      </c>
      <c r="DK7" s="25">
        <v>63.94</v>
      </c>
      <c r="DL7" s="25">
        <v>64.989999999999995</v>
      </c>
      <c r="DM7" s="25">
        <v>54.73</v>
      </c>
      <c r="DN7" s="25">
        <v>55.77</v>
      </c>
      <c r="DO7" s="25">
        <v>56.48</v>
      </c>
      <c r="DP7" s="25">
        <v>57.5</v>
      </c>
      <c r="DQ7" s="25">
        <v>58.52</v>
      </c>
      <c r="DR7" s="25">
        <v>58.52</v>
      </c>
      <c r="DS7" s="25">
        <v>35.43</v>
      </c>
      <c r="DT7" s="25">
        <v>42.3</v>
      </c>
      <c r="DU7" s="25">
        <v>51</v>
      </c>
      <c r="DV7" s="25">
        <v>52.78</v>
      </c>
      <c r="DW7" s="25">
        <v>52.78</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