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imadaAk\Desktop\"/>
    </mc:Choice>
  </mc:AlternateContent>
  <workbookProtection workbookAlgorithmName="SHA-512" workbookHashValue="CWUp5EFqybcZiUaLypWmTTNmt9Z0UeqYwz0FMzAPR4IX4jNUPo+WkwdklO7v1Hr7r70Ww9zIsP7R8qlh2f3rpQ==" workbookSaltValue="uhHUWHudtfGc52et72b9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P10" i="4"/>
  <c r="I10" i="4"/>
  <c r="B10" i="4"/>
  <c r="BB8" i="4"/>
  <c r="AT8" i="4"/>
  <c r="AL8" i="4"/>
  <c r="P8" i="4"/>
  <c r="I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<sst xmlns="http://schemas.openxmlformats.org/spreadsheetml/2006/main" count="253" uniqueCount="118">
  <si>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</si>
  <si>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</si>
  <si>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</si>
  <si>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</si>
  <si>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</si>
  <si>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</si>
  <si>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</si>
  <si>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</si>
  <si>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</si>
  <si>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</si>
  <si>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</si>
  <si>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</si>
  <si>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</si>
  <si>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</si>
  <si>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</si>
  <si>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</si>
  <si>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</si>
  <si>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</si>
  <si>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</si>
  <si>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</si>
  <si>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</si>
  <si>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</si>
  <si>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</si>
  <si>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</si>
  <si>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</si>
  <si>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</si>
  <si>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</si>
  <si>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</si>
  <si>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</si>
  <si>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</si>
  <si>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</si>
  <si>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</si>
  <si>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</si>
  <si>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</si>
  <si>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</si>
  <si>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</si>
  <si>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</si>
  <si>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</si>
  <si>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</si>
  <si>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</si>
  <si>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</si>
  <si>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</si>
  <si>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</si>
  <si>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</si>
  <si>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</si>
  <si>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</si>
  <si>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</si>
  <si>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</si>
  <si>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</si>
  <si>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</si>
  <si>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</si>
  <si>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</si>
  <si>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</si>
  <si>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</si>
  <si>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</si>
  <si>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</si>
  <si>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</si>
  <si>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</si>
  <si>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</si>
  <si>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</si>
  <si>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</si>
  <si>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</si>
  <si>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</si>
  <si>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</si>
  <si>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</si>
  <si>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</si>
  <si>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</si>
  <si>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</si>
  <si>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</si>
  <si>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</si>
  <si>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</si>
  <si>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</si>
  <si>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</si>
  <si>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</si>
  <si>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</si>
  <si>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</si>
  <si>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</si>
  <si>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</si>
  <si>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</si>
  <si>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</si>
  <si>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</si>
  <si>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</si>
  <si>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</si>
  <si>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</si>
  <si>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</si>
  <si>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</si>
  <si>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</si>
  <si>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</si>
  <si>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</si>
  <si>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</si>
  <si>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</si>
  <si>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</si>
  <si>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</si>
  <si>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</si>
  <si>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</si>
  <si>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</si>
  <si>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</si>
  <si>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</si>
  <si>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</si>
  <si>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</si>
  <si>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</si>
  <si>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</si>
  <si>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</si>
  <si>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</si>
  <si>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</si>
  <si>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</si>
  <si>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</si>
  <si>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</si>
  <si>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</si>
  <si>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</si>
  <si>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</si>
  <si>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</si>
  <si>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</si>
  <si>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</si>
  <si>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</si>
  <si>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大阪府の流域下水道事業は、事業着手から50年以上を経て普及率が向上した現在、老朽化の進む膨大な資産を計画的に更新・維持管理していく必要がある。そのため、的確に資産価値や経営状況を把握し、事業を進めている。
　経営状況としては、減価償却費等に見合う収益の不足による損失の発生が明確となっている。損失の解消に向け、令和元年度に決定した市町村に求める新たな経費負担ルールを今後着実に実行していく。
　また、安定した下水道サービスの提供に向け、経営戦略に基づき、コスト縮減の取組や自主財源確保等に努めていく必要がある。
</t>
    <rPh sb="23" eb="25">
      <t>イジョウ</t>
    </rPh>
    <rPh sb="94" eb="96">
      <t>ジギョウ</t>
    </rPh>
    <rPh sb="97" eb="98">
      <t>スス</t>
    </rPh>
    <rPh sb="166" eb="169">
      <t>シチョウソン</t>
    </rPh>
    <rPh sb="170" eb="171">
      <t>モト</t>
    </rPh>
    <phoneticPr fontId="4"/>
  </si>
  <si>
    <t xml:space="preserve">「①経常収支比率」は、減価償却費等に見合う収益が不足していることにより、100％を下回っている。この収益不足に対して、関連市町村の準備期間も考慮し、令和7年度から段階的に減価償却費等を回収していく見直しを令和元年度に決定した。
「②累積欠損金比率」は、法適用した平成30年度に各種引当金等を特別損失に計上したことと、①と同じく減価償却費等に見合う収益が不足していることから欠損金が発生し、0％を超えている。
「③流動比率」は一年以内に償還する企業債の償還財源となる減債基金積立金を固定資産に計上しているため、100％を下回っている。
「④企業債残高対事業規模比率」は、企業債発行額より償還額の方が大きいため、企業債残高は減少傾向にあり、類似団体の平均を下回っている。
「⑥汚水処理原価」は、汚水処理費の増加により、類似団体の平均値を上回っている。
「⑦施設利用率」は、類似団体と比較して高い水準であり、処理量に見合った処理能力であることから、過大なスペックとはなっていないといえる。
「⑧水洗化率」は、95％を超え類似団体と比較して高い水準である。そのため、水質保全や使用料収入確保の面で整備効果が高いといえる。
</t>
    <phoneticPr fontId="4"/>
  </si>
  <si>
    <t>「①有形固定資産減価償却率」は、整備時期が類似団体より早いため土木建築施設の供用期間が長いこと、機械・電気設備は標準耐用年数を超えて長寿命化しているものが多いこともあり、50％超となっている。
「②管渠老朽化率」は、法定耐用年数を超過した管渠延長が増加したことに加え、整備時期が類似団体より早いため、類似団体と比較して高い値を示している。
「③管渠改善率」は、供用年数は長いものの本格的な改善が必要な管渠が少ないため類似団体と比較して低い値を示している。
なお、管渠については計画的に調査を行っており、対策が必要と判断された場合は、速やかに対応策を検討し実施している。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</si>
</sst>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formatCode="#,##0.00;&quot;△&quot;#,##0.00;&quot;-&quot;">
                  <c:v>0.03</c:v>
                </c:pt>
                <c:pt idx="3" formatCode="#,##0.00;&quot;△&quot;#,##0.00;&quot;-&quot;">
                  <c:v>0.13</c:v>
                </c:pt>
                <c:pt idx="4" formatCode="#,##0.00;&quot;△&quot;#,##0.00;&quot;-&quot;">
                  <c:v>0.02</c:v>
                </c:pt>
              </c:numCache>
            </c:numRef>
          </c:val>
          <c:extLst>
            <c:ext xmlns:c16="http://schemas.microsoft.com/office/drawing/2014/chart" uri="{C3380CC4-5D6E-409C-BE32-E72D297353CC}">
              <c16:uniqueId val="{00000000-1C89-4992-81EB-9B00D090C9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7.0000000000000007E-2</c:v>
                </c:pt>
                <c:pt idx="3">
                  <c:v>1.87</c:v>
                </c:pt>
                <c:pt idx="4">
                  <c:v>0.1</c:v>
                </c:pt>
              </c:numCache>
            </c:numRef>
          </c:val>
          <c:smooth val="0"/>
          <c:extLst>
            <c:ext xmlns:c16="http://schemas.microsoft.com/office/drawing/2014/chart" uri="{C3380CC4-5D6E-409C-BE32-E72D297353CC}">
              <c16:uniqueId val="{00000001-1C89-4992-81EB-9B00D090C9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69.86</c:v>
                </c:pt>
                <c:pt idx="2">
                  <c:v>68.39</c:v>
                </c:pt>
                <c:pt idx="3">
                  <c:v>68.87</c:v>
                </c:pt>
                <c:pt idx="4">
                  <c:v>68.67</c:v>
                </c:pt>
              </c:numCache>
            </c:numRef>
          </c:val>
          <c:extLst>
            <c:ext xmlns:c16="http://schemas.microsoft.com/office/drawing/2014/chart" uri="{C3380CC4-5D6E-409C-BE32-E72D297353CC}">
              <c16:uniqueId val="{00000000-B9A2-4EDB-903C-2AF7A73996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66.11</c:v>
                </c:pt>
                <c:pt idx="2">
                  <c:v>67.209999999999994</c:v>
                </c:pt>
                <c:pt idx="3">
                  <c:v>68.2</c:v>
                </c:pt>
                <c:pt idx="4">
                  <c:v>68.05</c:v>
                </c:pt>
              </c:numCache>
            </c:numRef>
          </c:val>
          <c:smooth val="0"/>
          <c:extLst>
            <c:ext xmlns:c16="http://schemas.microsoft.com/office/drawing/2014/chart" uri="{C3380CC4-5D6E-409C-BE32-E72D297353CC}">
              <c16:uniqueId val="{00000001-B9A2-4EDB-903C-2AF7A73996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95.6</c:v>
                </c:pt>
                <c:pt idx="2">
                  <c:v>95.81</c:v>
                </c:pt>
                <c:pt idx="3">
                  <c:v>95.93</c:v>
                </c:pt>
                <c:pt idx="4">
                  <c:v>96.25</c:v>
                </c:pt>
              </c:numCache>
            </c:numRef>
          </c:val>
          <c:extLst>
            <c:ext xmlns:c16="http://schemas.microsoft.com/office/drawing/2014/chart" uri="{C3380CC4-5D6E-409C-BE32-E72D297353CC}">
              <c16:uniqueId val="{00000000-C15D-43CB-AF41-6C3620AD5F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92.98</c:v>
                </c:pt>
                <c:pt idx="2">
                  <c:v>93.21</c:v>
                </c:pt>
                <c:pt idx="3">
                  <c:v>94.01</c:v>
                </c:pt>
                <c:pt idx="4">
                  <c:v>94.14</c:v>
                </c:pt>
              </c:numCache>
            </c:numRef>
          </c:val>
          <c:smooth val="0"/>
          <c:extLst>
            <c:ext xmlns:c16="http://schemas.microsoft.com/office/drawing/2014/chart" uri="{C3380CC4-5D6E-409C-BE32-E72D297353CC}">
              <c16:uniqueId val="{00000001-C15D-43CB-AF41-6C3620AD5F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95.51</c:v>
                </c:pt>
                <c:pt idx="2">
                  <c:v>97.78</c:v>
                </c:pt>
                <c:pt idx="3">
                  <c:v>97.04</c:v>
                </c:pt>
                <c:pt idx="4">
                  <c:v>96.38</c:v>
                </c:pt>
              </c:numCache>
            </c:numRef>
          </c:val>
          <c:extLst>
            <c:ext xmlns:c16="http://schemas.microsoft.com/office/drawing/2014/chart" uri="{C3380CC4-5D6E-409C-BE32-E72D297353CC}">
              <c16:uniqueId val="{00000000-C572-4F83-8EA3-2DA12E581C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98.64</c:v>
                </c:pt>
                <c:pt idx="2">
                  <c:v>100.49</c:v>
                </c:pt>
                <c:pt idx="3">
                  <c:v>101.63</c:v>
                </c:pt>
                <c:pt idx="4">
                  <c:v>100.14</c:v>
                </c:pt>
              </c:numCache>
            </c:numRef>
          </c:val>
          <c:smooth val="0"/>
          <c:extLst>
            <c:ext xmlns:c16="http://schemas.microsoft.com/office/drawing/2014/chart" uri="{C3380CC4-5D6E-409C-BE32-E72D297353CC}">
              <c16:uniqueId val="{00000001-C572-4F83-8EA3-2DA12E581C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57.27</c:v>
                </c:pt>
                <c:pt idx="2">
                  <c:v>58.69</c:v>
                </c:pt>
                <c:pt idx="3">
                  <c:v>59.8</c:v>
                </c:pt>
                <c:pt idx="4">
                  <c:v>60.89</c:v>
                </c:pt>
              </c:numCache>
            </c:numRef>
          </c:val>
          <c:extLst>
            <c:ext xmlns:c16="http://schemas.microsoft.com/office/drawing/2014/chart" uri="{C3380CC4-5D6E-409C-BE32-E72D297353CC}">
              <c16:uniqueId val="{00000000-311D-40DE-B28D-A526C01842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48.81</c:v>
                </c:pt>
                <c:pt idx="2">
                  <c:v>39.35</c:v>
                </c:pt>
                <c:pt idx="3">
                  <c:v>31.96</c:v>
                </c:pt>
                <c:pt idx="4">
                  <c:v>34.17</c:v>
                </c:pt>
              </c:numCache>
            </c:numRef>
          </c:val>
          <c:smooth val="0"/>
          <c:extLst>
            <c:ext xmlns:c16="http://schemas.microsoft.com/office/drawing/2014/chart" uri="{C3380CC4-5D6E-409C-BE32-E72D297353CC}">
              <c16:uniqueId val="{00000001-311D-40DE-B28D-A526C01842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formatCode="#,##0.00;&quot;△&quot;#,##0.00;&quot;-&quot;">
                  <c:v>6.82</c:v>
                </c:pt>
                <c:pt idx="3" formatCode="#,##0.00;&quot;△&quot;#,##0.00;&quot;-&quot;">
                  <c:v>6.76</c:v>
                </c:pt>
                <c:pt idx="4" formatCode="#,##0.00;&quot;△&quot;#,##0.00;&quot;-&quot;">
                  <c:v>8.59</c:v>
                </c:pt>
              </c:numCache>
            </c:numRef>
          </c:val>
          <c:extLst>
            <c:ext xmlns:c16="http://schemas.microsoft.com/office/drawing/2014/chart" uri="{C3380CC4-5D6E-409C-BE32-E72D297353CC}">
              <c16:uniqueId val="{00000000-F521-40F7-B9F9-F9599F8AD6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1.17</c:v>
                </c:pt>
                <c:pt idx="3" formatCode="#,##0.00;&quot;△&quot;#,##0.00;&quot;-&quot;">
                  <c:v>0.93</c:v>
                </c:pt>
                <c:pt idx="4" formatCode="#,##0.00;&quot;△&quot;#,##0.00;&quot;-&quot;">
                  <c:v>1.04</c:v>
                </c:pt>
              </c:numCache>
            </c:numRef>
          </c:val>
          <c:smooth val="0"/>
          <c:extLst>
            <c:ext xmlns:c16="http://schemas.microsoft.com/office/drawing/2014/chart" uri="{C3380CC4-5D6E-409C-BE32-E72D297353CC}">
              <c16:uniqueId val="{00000001-F521-40F7-B9F9-F9599F8AD6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29.83</c:v>
                </c:pt>
                <c:pt idx="2">
                  <c:v>34.29</c:v>
                </c:pt>
                <c:pt idx="3">
                  <c:v>42.73</c:v>
                </c:pt>
                <c:pt idx="4">
                  <c:v>52.27</c:v>
                </c:pt>
              </c:numCache>
            </c:numRef>
          </c:val>
          <c:extLst>
            <c:ext xmlns:c16="http://schemas.microsoft.com/office/drawing/2014/chart" uri="{C3380CC4-5D6E-409C-BE32-E72D297353CC}">
              <c16:uniqueId val="{00000000-3264-45F1-9B72-343FE975C4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9.5</c:v>
                </c:pt>
                <c:pt idx="2">
                  <c:v>7.27</c:v>
                </c:pt>
                <c:pt idx="3">
                  <c:v>9.1</c:v>
                </c:pt>
                <c:pt idx="4">
                  <c:v>10.71</c:v>
                </c:pt>
              </c:numCache>
            </c:numRef>
          </c:val>
          <c:smooth val="0"/>
          <c:extLst>
            <c:ext xmlns:c16="http://schemas.microsoft.com/office/drawing/2014/chart" uri="{C3380CC4-5D6E-409C-BE32-E72D297353CC}">
              <c16:uniqueId val="{00000001-3264-45F1-9B72-343FE975C4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53.12</c:v>
                </c:pt>
                <c:pt idx="2">
                  <c:v>52.67</c:v>
                </c:pt>
                <c:pt idx="3">
                  <c:v>61.81</c:v>
                </c:pt>
                <c:pt idx="4">
                  <c:v>61.92</c:v>
                </c:pt>
              </c:numCache>
            </c:numRef>
          </c:val>
          <c:extLst>
            <c:ext xmlns:c16="http://schemas.microsoft.com/office/drawing/2014/chart" uri="{C3380CC4-5D6E-409C-BE32-E72D297353CC}">
              <c16:uniqueId val="{00000000-735A-46A3-A0C7-8A14F71A5D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95.77</c:v>
                </c:pt>
                <c:pt idx="2">
                  <c:v>97.37</c:v>
                </c:pt>
                <c:pt idx="3">
                  <c:v>101.14</c:v>
                </c:pt>
                <c:pt idx="4">
                  <c:v>104.74</c:v>
                </c:pt>
              </c:numCache>
            </c:numRef>
          </c:val>
          <c:smooth val="0"/>
          <c:extLst>
            <c:ext xmlns:c16="http://schemas.microsoft.com/office/drawing/2014/chart" uri="{C3380CC4-5D6E-409C-BE32-E72D297353CC}">
              <c16:uniqueId val="{00000001-735A-46A3-A0C7-8A14F71A5D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261.98</c:v>
                </c:pt>
                <c:pt idx="2">
                  <c:v>326.14999999999998</c:v>
                </c:pt>
                <c:pt idx="3">
                  <c:v>240.86</c:v>
                </c:pt>
                <c:pt idx="4">
                  <c:v>241.34</c:v>
                </c:pt>
              </c:numCache>
            </c:numRef>
          </c:val>
          <c:extLst>
            <c:ext xmlns:c16="http://schemas.microsoft.com/office/drawing/2014/chart" uri="{C3380CC4-5D6E-409C-BE32-E72D297353CC}">
              <c16:uniqueId val="{00000000-A7F4-45CE-8E63-2E069CDA20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290.94</c:v>
                </c:pt>
                <c:pt idx="2">
                  <c:v>287.39</c:v>
                </c:pt>
                <c:pt idx="3">
                  <c:v>255.67</c:v>
                </c:pt>
                <c:pt idx="4">
                  <c:v>242.44</c:v>
                </c:pt>
              </c:numCache>
            </c:numRef>
          </c:val>
          <c:smooth val="0"/>
          <c:extLst>
            <c:ext xmlns:c16="http://schemas.microsoft.com/office/drawing/2014/chart" uri="{C3380CC4-5D6E-409C-BE32-E72D297353CC}">
              <c16:uniqueId val="{00000001-A7F4-45CE-8E63-2E069CDA20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1F-48BB-B4FC-78DE0778B4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01F-48BB-B4FC-78DE0778B4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54.35</c:v>
                </c:pt>
                <c:pt idx="2">
                  <c:v>55.1</c:v>
                </c:pt>
                <c:pt idx="3">
                  <c:v>55.8</c:v>
                </c:pt>
                <c:pt idx="4">
                  <c:v>57.85</c:v>
                </c:pt>
              </c:numCache>
            </c:numRef>
          </c:val>
          <c:extLst>
            <c:ext xmlns:c16="http://schemas.microsoft.com/office/drawing/2014/chart" uri="{C3380CC4-5D6E-409C-BE32-E72D297353CC}">
              <c16:uniqueId val="{00000000-21CE-4BBA-9FA0-FB7C71FB72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55.61</c:v>
                </c:pt>
                <c:pt idx="2">
                  <c:v>50.64</c:v>
                </c:pt>
                <c:pt idx="3">
                  <c:v>50.67</c:v>
                </c:pt>
                <c:pt idx="4">
                  <c:v>48.7</c:v>
                </c:pt>
              </c:numCache>
            </c:numRef>
          </c:val>
          <c:smooth val="0"/>
          <c:extLst>
            <c:ext xmlns:c16="http://schemas.microsoft.com/office/drawing/2014/chart" uri="{C3380CC4-5D6E-409C-BE32-E72D297353CC}">
              <c16:uniqueId val="{00000001-21CE-4BBA-9FA0-FB7C71FB72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G58" sqref="B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8800753</v>
      </c>
      <c r="AM8" s="42"/>
      <c r="AN8" s="42"/>
      <c r="AO8" s="42"/>
      <c r="AP8" s="42"/>
      <c r="AQ8" s="42"/>
      <c r="AR8" s="42"/>
      <c r="AS8" s="42"/>
      <c r="AT8" s="35">
        <f>データ!T6</f>
        <v>1905.34</v>
      </c>
      <c r="AU8" s="35"/>
      <c r="AV8" s="35"/>
      <c r="AW8" s="35"/>
      <c r="AX8" s="35"/>
      <c r="AY8" s="35"/>
      <c r="AZ8" s="35"/>
      <c r="BA8" s="35"/>
      <c r="BB8" s="35">
        <f>データ!U6</f>
        <v>4618.99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82.44</v>
      </c>
      <c r="J10" s="35"/>
      <c r="K10" s="35"/>
      <c r="L10" s="35"/>
      <c r="M10" s="35"/>
      <c r="N10" s="35"/>
      <c r="O10" s="35"/>
      <c r="P10" s="35">
        <f>データ!P6</f>
        <v>53.25</v>
      </c>
      <c r="Q10" s="35"/>
      <c r="R10" s="35"/>
      <c r="S10" s="35"/>
      <c r="T10" s="35"/>
      <c r="U10" s="35"/>
      <c r="V10" s="35"/>
      <c r="W10" s="35">
        <f>データ!Q6</f>
        <v>65.12</v>
      </c>
      <c r="X10" s="35"/>
      <c r="Y10" s="35"/>
      <c r="Z10" s="35"/>
      <c r="AA10" s="35"/>
      <c r="AB10" s="35"/>
      <c r="AC10" s="35"/>
      <c r="AD10" s="42">
        <f>データ!R6</f>
        <v>0</v>
      </c>
      <c r="AE10" s="42"/>
      <c r="AF10" s="42"/>
      <c r="AG10" s="42"/>
      <c r="AH10" s="42"/>
      <c r="AI10" s="42"/>
      <c r="AJ10" s="42"/>
      <c r="AK10" s="2"/>
      <c r="AL10" s="42">
        <f>データ!V6</f>
        <v>4700367</v>
      </c>
      <c r="AM10" s="42"/>
      <c r="AN10" s="42"/>
      <c r="AO10" s="42"/>
      <c r="AP10" s="42"/>
      <c r="AQ10" s="42"/>
      <c r="AR10" s="42"/>
      <c r="AS10" s="42"/>
      <c r="AT10" s="35">
        <f>データ!W6</f>
        <v>533.04999999999995</v>
      </c>
      <c r="AU10" s="35"/>
      <c r="AV10" s="35"/>
      <c r="AW10" s="35"/>
      <c r="AX10" s="35"/>
      <c r="AY10" s="35"/>
      <c r="AZ10" s="35"/>
      <c r="BA10" s="35"/>
      <c r="BB10" s="35">
        <f>データ!X6</f>
        <v>8817.8700000000008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BpNRVBH1EF+pSftUVYoJGQpGnD3onM92i4iADixnXQeAol1LloYmtWGPppI+4W/cKi0E3+EWqsSby7+2PPQ+kg==" saltValue="HLLdJufvGWz9yl0hbuy9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270008</v>
      </c>
      <c r="D6" s="19">
        <f t="shared" si="3"/>
        <v>46</v>
      </c>
      <c r="E6" s="19">
        <f t="shared" si="3"/>
        <v>17</v>
      </c>
      <c r="F6" s="19">
        <f t="shared" si="3"/>
        <v>3</v>
      </c>
      <c r="G6" s="19">
        <f t="shared" si="3"/>
        <v>0</v>
      </c>
      <c r="H6" s="19" t="str">
        <f t="shared" si="3"/>
        <v>大阪府</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82.44</v>
      </c>
      <c r="P6" s="20">
        <f t="shared" si="3"/>
        <v>53.25</v>
      </c>
      <c r="Q6" s="20">
        <f t="shared" si="3"/>
        <v>65.12</v>
      </c>
      <c r="R6" s="20">
        <f t="shared" si="3"/>
        <v>0</v>
      </c>
      <c r="S6" s="20">
        <f t="shared" si="3"/>
        <v>8800753</v>
      </c>
      <c r="T6" s="20">
        <f t="shared" si="3"/>
        <v>1905.34</v>
      </c>
      <c r="U6" s="20">
        <f t="shared" si="3"/>
        <v>4618.99</v>
      </c>
      <c r="V6" s="20">
        <f t="shared" si="3"/>
        <v>4700367</v>
      </c>
      <c r="W6" s="20">
        <f t="shared" si="3"/>
        <v>533.04999999999995</v>
      </c>
      <c r="X6" s="20">
        <f t="shared" si="3"/>
        <v>8817.8700000000008</v>
      </c>
      <c r="Y6" s="21" t="str">
        <f>IF(Y7="",NA(),Y7)</f>
        <v>-</v>
      </c>
      <c r="Z6" s="21">
        <f t="shared" ref="Z6:AH6" si="4">IF(Z7="",NA(),Z7)</f>
        <v>95.51</v>
      </c>
      <c r="AA6" s="21">
        <f t="shared" si="4"/>
        <v>97.78</v>
      </c>
      <c r="AB6" s="21">
        <f t="shared" si="4"/>
        <v>97.04</v>
      </c>
      <c r="AC6" s="21">
        <f t="shared" si="4"/>
        <v>96.38</v>
      </c>
      <c r="AD6" s="21" t="str">
        <f t="shared" si="4"/>
        <v>-</v>
      </c>
      <c r="AE6" s="21">
        <f t="shared" si="4"/>
        <v>98.64</v>
      </c>
      <c r="AF6" s="21">
        <f t="shared" si="4"/>
        <v>100.49</v>
      </c>
      <c r="AG6" s="21">
        <f t="shared" si="4"/>
        <v>101.63</v>
      </c>
      <c r="AH6" s="21">
        <f t="shared" si="4"/>
        <v>100.14</v>
      </c>
      <c r="AI6" s="20" t="str">
        <f>IF(AI7="","",IF(AI7="-","【-】","【"&amp;SUBSTITUTE(TEXT(AI7,"#,##0.00"),"-","△")&amp;"】"))</f>
        <v>【100.18】</v>
      </c>
      <c r="AJ6" s="21" t="str">
        <f>IF(AJ7="",NA(),AJ7)</f>
        <v>-</v>
      </c>
      <c r="AK6" s="21">
        <f t="shared" ref="AK6:AS6" si="5">IF(AK7="",NA(),AK7)</f>
        <v>29.83</v>
      </c>
      <c r="AL6" s="21">
        <f t="shared" si="5"/>
        <v>34.29</v>
      </c>
      <c r="AM6" s="21">
        <f t="shared" si="5"/>
        <v>42.73</v>
      </c>
      <c r="AN6" s="21">
        <f t="shared" si="5"/>
        <v>52.27</v>
      </c>
      <c r="AO6" s="21" t="str">
        <f t="shared" si="5"/>
        <v>-</v>
      </c>
      <c r="AP6" s="21">
        <f t="shared" si="5"/>
        <v>9.5</v>
      </c>
      <c r="AQ6" s="21">
        <f t="shared" si="5"/>
        <v>7.27</v>
      </c>
      <c r="AR6" s="21">
        <f t="shared" si="5"/>
        <v>9.1</v>
      </c>
      <c r="AS6" s="21">
        <f t="shared" si="5"/>
        <v>10.71</v>
      </c>
      <c r="AT6" s="20" t="str">
        <f>IF(AT7="","",IF(AT7="-","【-】","【"&amp;SUBSTITUTE(TEXT(AT7,"#,##0.00"),"-","△")&amp;"】"))</f>
        <v>【10.64】</v>
      </c>
      <c r="AU6" s="21" t="str">
        <f>IF(AU7="",NA(),AU7)</f>
        <v>-</v>
      </c>
      <c r="AV6" s="21">
        <f t="shared" ref="AV6:BD6" si="6">IF(AV7="",NA(),AV7)</f>
        <v>53.12</v>
      </c>
      <c r="AW6" s="21">
        <f t="shared" si="6"/>
        <v>52.67</v>
      </c>
      <c r="AX6" s="21">
        <f t="shared" si="6"/>
        <v>61.81</v>
      </c>
      <c r="AY6" s="21">
        <f t="shared" si="6"/>
        <v>61.92</v>
      </c>
      <c r="AZ6" s="21" t="str">
        <f t="shared" si="6"/>
        <v>-</v>
      </c>
      <c r="BA6" s="21">
        <f t="shared" si="6"/>
        <v>95.77</v>
      </c>
      <c r="BB6" s="21">
        <f t="shared" si="6"/>
        <v>97.37</v>
      </c>
      <c r="BC6" s="21">
        <f t="shared" si="6"/>
        <v>101.14</v>
      </c>
      <c r="BD6" s="21">
        <f t="shared" si="6"/>
        <v>104.74</v>
      </c>
      <c r="BE6" s="20" t="str">
        <f>IF(BE7="","",IF(BE7="-","【-】","【"&amp;SUBSTITUTE(TEXT(BE7,"#,##0.00"),"-","△")&amp;"】"))</f>
        <v>【104.34】</v>
      </c>
      <c r="BF6" s="21" t="str">
        <f>IF(BF7="",NA(),BF7)</f>
        <v>-</v>
      </c>
      <c r="BG6" s="21">
        <f t="shared" ref="BG6:BO6" si="7">IF(BG7="",NA(),BG7)</f>
        <v>261.98</v>
      </c>
      <c r="BH6" s="21">
        <f t="shared" si="7"/>
        <v>326.14999999999998</v>
      </c>
      <c r="BI6" s="21">
        <f t="shared" si="7"/>
        <v>240.86</v>
      </c>
      <c r="BJ6" s="21">
        <f t="shared" si="7"/>
        <v>241.34</v>
      </c>
      <c r="BK6" s="21" t="str">
        <f t="shared" si="7"/>
        <v>-</v>
      </c>
      <c r="BL6" s="21">
        <f t="shared" si="7"/>
        <v>290.94</v>
      </c>
      <c r="BM6" s="21">
        <f t="shared" si="7"/>
        <v>287.39</v>
      </c>
      <c r="BN6" s="21">
        <f t="shared" si="7"/>
        <v>255.67</v>
      </c>
      <c r="BO6" s="21">
        <f t="shared" si="7"/>
        <v>242.44</v>
      </c>
      <c r="BP6" s="20" t="str">
        <f>IF(BP7="","",IF(BP7="-","【-】","【"&amp;SUBSTITUTE(TEXT(BP7,"#,##0.00"),"-","△")&amp;"】"))</f>
        <v>【245.36】</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54.35</v>
      </c>
      <c r="CD6" s="21">
        <f t="shared" si="9"/>
        <v>55.1</v>
      </c>
      <c r="CE6" s="21">
        <f t="shared" si="9"/>
        <v>55.8</v>
      </c>
      <c r="CF6" s="21">
        <f t="shared" si="9"/>
        <v>57.85</v>
      </c>
      <c r="CG6" s="21" t="str">
        <f t="shared" si="9"/>
        <v>-</v>
      </c>
      <c r="CH6" s="21">
        <f t="shared" si="9"/>
        <v>55.61</v>
      </c>
      <c r="CI6" s="21">
        <f t="shared" si="9"/>
        <v>50.64</v>
      </c>
      <c r="CJ6" s="21">
        <f t="shared" si="9"/>
        <v>50.67</v>
      </c>
      <c r="CK6" s="21">
        <f t="shared" si="9"/>
        <v>48.7</v>
      </c>
      <c r="CL6" s="20" t="str">
        <f>IF(CL7="","",IF(CL7="-","【-】","【"&amp;SUBSTITUTE(TEXT(CL7,"#,##0.00"),"-","△")&amp;"】"))</f>
        <v>【48.89】</v>
      </c>
      <c r="CM6" s="21" t="str">
        <f>IF(CM7="",NA(),CM7)</f>
        <v>-</v>
      </c>
      <c r="CN6" s="21">
        <f t="shared" ref="CN6:CV6" si="10">IF(CN7="",NA(),CN7)</f>
        <v>69.86</v>
      </c>
      <c r="CO6" s="21">
        <f t="shared" si="10"/>
        <v>68.39</v>
      </c>
      <c r="CP6" s="21">
        <f t="shared" si="10"/>
        <v>68.87</v>
      </c>
      <c r="CQ6" s="21">
        <f t="shared" si="10"/>
        <v>68.67</v>
      </c>
      <c r="CR6" s="21" t="str">
        <f t="shared" si="10"/>
        <v>-</v>
      </c>
      <c r="CS6" s="21">
        <f t="shared" si="10"/>
        <v>66.11</v>
      </c>
      <c r="CT6" s="21">
        <f t="shared" si="10"/>
        <v>67.209999999999994</v>
      </c>
      <c r="CU6" s="21">
        <f t="shared" si="10"/>
        <v>68.2</v>
      </c>
      <c r="CV6" s="21">
        <f t="shared" si="10"/>
        <v>68.05</v>
      </c>
      <c r="CW6" s="20" t="str">
        <f>IF(CW7="","",IF(CW7="-","【-】","【"&amp;SUBSTITUTE(TEXT(CW7,"#,##0.00"),"-","△")&amp;"】"))</f>
        <v>【68.03】</v>
      </c>
      <c r="CX6" s="21" t="str">
        <f>IF(CX7="",NA(),CX7)</f>
        <v>-</v>
      </c>
      <c r="CY6" s="21">
        <f t="shared" ref="CY6:DG6" si="11">IF(CY7="",NA(),CY7)</f>
        <v>95.6</v>
      </c>
      <c r="CZ6" s="21">
        <f t="shared" si="11"/>
        <v>95.81</v>
      </c>
      <c r="DA6" s="21">
        <f t="shared" si="11"/>
        <v>95.93</v>
      </c>
      <c r="DB6" s="21">
        <f t="shared" si="11"/>
        <v>96.25</v>
      </c>
      <c r="DC6" s="21" t="str">
        <f t="shared" si="11"/>
        <v>-</v>
      </c>
      <c r="DD6" s="21">
        <f t="shared" si="11"/>
        <v>92.98</v>
      </c>
      <c r="DE6" s="21">
        <f t="shared" si="11"/>
        <v>93.21</v>
      </c>
      <c r="DF6" s="21">
        <f t="shared" si="11"/>
        <v>94.01</v>
      </c>
      <c r="DG6" s="21">
        <f t="shared" si="11"/>
        <v>94.14</v>
      </c>
      <c r="DH6" s="20" t="str">
        <f>IF(DH7="","",IF(DH7="-","【-】","【"&amp;SUBSTITUTE(TEXT(DH7,"#,##0.00"),"-","△")&amp;"】"))</f>
        <v>【94.07】</v>
      </c>
      <c r="DI6" s="21" t="str">
        <f>IF(DI7="",NA(),DI7)</f>
        <v>-</v>
      </c>
      <c r="DJ6" s="21">
        <f t="shared" ref="DJ6:DR6" si="12">IF(DJ7="",NA(),DJ7)</f>
        <v>57.27</v>
      </c>
      <c r="DK6" s="21">
        <f t="shared" si="12"/>
        <v>58.69</v>
      </c>
      <c r="DL6" s="21">
        <f t="shared" si="12"/>
        <v>59.8</v>
      </c>
      <c r="DM6" s="21">
        <f t="shared" si="12"/>
        <v>60.89</v>
      </c>
      <c r="DN6" s="21" t="str">
        <f t="shared" si="12"/>
        <v>-</v>
      </c>
      <c r="DO6" s="21">
        <f t="shared" si="12"/>
        <v>48.81</v>
      </c>
      <c r="DP6" s="21">
        <f t="shared" si="12"/>
        <v>39.35</v>
      </c>
      <c r="DQ6" s="21">
        <f t="shared" si="12"/>
        <v>31.96</v>
      </c>
      <c r="DR6" s="21">
        <f t="shared" si="12"/>
        <v>34.17</v>
      </c>
      <c r="DS6" s="20" t="str">
        <f>IF(DS7="","",IF(DS7="-","【-】","【"&amp;SUBSTITUTE(TEXT(DS7,"#,##0.00"),"-","△")&amp;"】"))</f>
        <v>【33.95】</v>
      </c>
      <c r="DT6" s="21" t="str">
        <f>IF(DT7="",NA(),DT7)</f>
        <v>-</v>
      </c>
      <c r="DU6" s="20">
        <f t="shared" ref="DU6:EC6" si="13">IF(DU7="",NA(),DU7)</f>
        <v>0</v>
      </c>
      <c r="DV6" s="21">
        <f t="shared" si="13"/>
        <v>6.82</v>
      </c>
      <c r="DW6" s="21">
        <f t="shared" si="13"/>
        <v>6.76</v>
      </c>
      <c r="DX6" s="21">
        <f t="shared" si="13"/>
        <v>8.59</v>
      </c>
      <c r="DY6" s="21" t="str">
        <f t="shared" si="13"/>
        <v>-</v>
      </c>
      <c r="DZ6" s="20">
        <f t="shared" si="13"/>
        <v>0</v>
      </c>
      <c r="EA6" s="21">
        <f t="shared" si="13"/>
        <v>1.17</v>
      </c>
      <c r="EB6" s="21">
        <f t="shared" si="13"/>
        <v>0.93</v>
      </c>
      <c r="EC6" s="21">
        <f t="shared" si="13"/>
        <v>1.04</v>
      </c>
      <c r="ED6" s="20" t="str">
        <f>IF(ED7="","",IF(ED7="-","【-】","【"&amp;SUBSTITUTE(TEXT(ED7,"#,##0.00"),"-","△")&amp;"】"))</f>
        <v>【1.02】</v>
      </c>
      <c r="EE6" s="21" t="str">
        <f>IF(EE7="",NA(),EE7)</f>
        <v>-</v>
      </c>
      <c r="EF6" s="20">
        <f t="shared" ref="EF6:EN6" si="14">IF(EF7="",NA(),EF7)</f>
        <v>0</v>
      </c>
      <c r="EG6" s="21">
        <f t="shared" si="14"/>
        <v>0.03</v>
      </c>
      <c r="EH6" s="21">
        <f t="shared" si="14"/>
        <v>0.13</v>
      </c>
      <c r="EI6" s="21">
        <f t="shared" si="14"/>
        <v>0.02</v>
      </c>
      <c r="EJ6" s="21" t="str">
        <f t="shared" si="14"/>
        <v>-</v>
      </c>
      <c r="EK6" s="21">
        <f t="shared" si="14"/>
        <v>0.05</v>
      </c>
      <c r="EL6" s="21">
        <f t="shared" si="14"/>
        <v>7.0000000000000007E-2</v>
      </c>
      <c r="EM6" s="21">
        <f t="shared" si="14"/>
        <v>1.87</v>
      </c>
      <c r="EN6" s="21">
        <f t="shared" si="14"/>
        <v>0.1</v>
      </c>
      <c r="EO6" s="20" t="str">
        <f>IF(EO7="","",IF(EO7="-","【-】","【"&amp;SUBSTITUTE(TEXT(EO7,"#,##0.00"),"-","△")&amp;"】"))</f>
        <v>【0.10】</v>
      </c>
    </row>
    <row r="7" spans="1:148" s="22" customFormat="1" x14ac:dyDescent="0.15">
      <c r="A7" s="14"/>
      <c r="B7" s="23">
        <v>2021</v>
      </c>
      <c r="C7" s="23">
        <v>270008</v>
      </c>
      <c r="D7" s="23">
        <v>46</v>
      </c>
      <c r="E7" s="23">
        <v>17</v>
      </c>
      <c r="F7" s="23">
        <v>3</v>
      </c>
      <c r="G7" s="23">
        <v>0</v>
      </c>
      <c r="H7" s="23" t="s">
        <v>96</v>
      </c>
      <c r="I7" s="23" t="s">
        <v>97</v>
      </c>
      <c r="J7" s="23" t="s">
        <v>98</v>
      </c>
      <c r="K7" s="23" t="s">
        <v>99</v>
      </c>
      <c r="L7" s="23" t="s">
        <v>100</v>
      </c>
      <c r="M7" s="23" t="s">
        <v>101</v>
      </c>
      <c r="N7" s="24" t="s">
        <v>102</v>
      </c>
      <c r="O7" s="24">
        <v>82.44</v>
      </c>
      <c r="P7" s="24">
        <v>53.25</v>
      </c>
      <c r="Q7" s="24">
        <v>65.12</v>
      </c>
      <c r="R7" s="24">
        <v>0</v>
      </c>
      <c r="S7" s="24">
        <v>8800753</v>
      </c>
      <c r="T7" s="24">
        <v>1905.34</v>
      </c>
      <c r="U7" s="24">
        <v>4618.99</v>
      </c>
      <c r="V7" s="24">
        <v>4700367</v>
      </c>
      <c r="W7" s="24">
        <v>533.04999999999995</v>
      </c>
      <c r="X7" s="24">
        <v>8817.8700000000008</v>
      </c>
      <c r="Y7" s="24" t="s">
        <v>102</v>
      </c>
      <c r="Z7" s="24">
        <v>95.51</v>
      </c>
      <c r="AA7" s="24">
        <v>97.78</v>
      </c>
      <c r="AB7" s="24">
        <v>97.04</v>
      </c>
      <c r="AC7" s="24">
        <v>96.38</v>
      </c>
      <c r="AD7" s="24" t="s">
        <v>102</v>
      </c>
      <c r="AE7" s="24">
        <v>98.64</v>
      </c>
      <c r="AF7" s="24">
        <v>100.49</v>
      </c>
      <c r="AG7" s="24">
        <v>101.63</v>
      </c>
      <c r="AH7" s="24">
        <v>100.14</v>
      </c>
      <c r="AI7" s="24">
        <v>100.18</v>
      </c>
      <c r="AJ7" s="24" t="s">
        <v>102</v>
      </c>
      <c r="AK7" s="24">
        <v>29.83</v>
      </c>
      <c r="AL7" s="24">
        <v>34.29</v>
      </c>
      <c r="AM7" s="24">
        <v>42.73</v>
      </c>
      <c r="AN7" s="24">
        <v>52.27</v>
      </c>
      <c r="AO7" s="24" t="s">
        <v>102</v>
      </c>
      <c r="AP7" s="24">
        <v>9.5</v>
      </c>
      <c r="AQ7" s="24">
        <v>7.27</v>
      </c>
      <c r="AR7" s="24">
        <v>9.1</v>
      </c>
      <c r="AS7" s="24">
        <v>10.71</v>
      </c>
      <c r="AT7" s="24">
        <v>10.64</v>
      </c>
      <c r="AU7" s="24" t="s">
        <v>102</v>
      </c>
      <c r="AV7" s="24">
        <v>53.12</v>
      </c>
      <c r="AW7" s="24">
        <v>52.67</v>
      </c>
      <c r="AX7" s="24">
        <v>61.81</v>
      </c>
      <c r="AY7" s="24">
        <v>61.92</v>
      </c>
      <c r="AZ7" s="24" t="s">
        <v>102</v>
      </c>
      <c r="BA7" s="24">
        <v>95.77</v>
      </c>
      <c r="BB7" s="24">
        <v>97.37</v>
      </c>
      <c r="BC7" s="24">
        <v>101.14</v>
      </c>
      <c r="BD7" s="24">
        <v>104.74</v>
      </c>
      <c r="BE7" s="24">
        <v>104.34</v>
      </c>
      <c r="BF7" s="24" t="s">
        <v>102</v>
      </c>
      <c r="BG7" s="24">
        <v>261.98</v>
      </c>
      <c r="BH7" s="24">
        <v>326.14999999999998</v>
      </c>
      <c r="BI7" s="24">
        <v>240.86</v>
      </c>
      <c r="BJ7" s="24">
        <v>241.34</v>
      </c>
      <c r="BK7" s="24" t="s">
        <v>102</v>
      </c>
      <c r="BL7" s="24">
        <v>290.94</v>
      </c>
      <c r="BM7" s="24">
        <v>287.39</v>
      </c>
      <c r="BN7" s="24">
        <v>255.67</v>
      </c>
      <c r="BO7" s="24">
        <v>242.44</v>
      </c>
      <c r="BP7" s="24">
        <v>245.36</v>
      </c>
      <c r="BQ7" s="24" t="s">
        <v>102</v>
      </c>
      <c r="BR7" s="24">
        <v>0</v>
      </c>
      <c r="BS7" s="24">
        <v>0</v>
      </c>
      <c r="BT7" s="24">
        <v>0</v>
      </c>
      <c r="BU7" s="24">
        <v>0</v>
      </c>
      <c r="BV7" s="24" t="s">
        <v>102</v>
      </c>
      <c r="BW7" s="24">
        <v>0</v>
      </c>
      <c r="BX7" s="24">
        <v>0</v>
      </c>
      <c r="BY7" s="24">
        <v>0</v>
      </c>
      <c r="BZ7" s="24">
        <v>0</v>
      </c>
      <c r="CA7" s="24">
        <v>0</v>
      </c>
      <c r="CB7" s="24" t="s">
        <v>102</v>
      </c>
      <c r="CC7" s="24">
        <v>54.35</v>
      </c>
      <c r="CD7" s="24">
        <v>55.1</v>
      </c>
      <c r="CE7" s="24">
        <v>55.8</v>
      </c>
      <c r="CF7" s="24">
        <v>57.85</v>
      </c>
      <c r="CG7" s="24" t="s">
        <v>102</v>
      </c>
      <c r="CH7" s="24">
        <v>55.61</v>
      </c>
      <c r="CI7" s="24">
        <v>50.64</v>
      </c>
      <c r="CJ7" s="24">
        <v>50.67</v>
      </c>
      <c r="CK7" s="24">
        <v>48.7</v>
      </c>
      <c r="CL7" s="24">
        <v>48.89</v>
      </c>
      <c r="CM7" s="24" t="s">
        <v>102</v>
      </c>
      <c r="CN7" s="24">
        <v>69.86</v>
      </c>
      <c r="CO7" s="24">
        <v>68.39</v>
      </c>
      <c r="CP7" s="24">
        <v>68.87</v>
      </c>
      <c r="CQ7" s="24">
        <v>68.67</v>
      </c>
      <c r="CR7" s="24" t="s">
        <v>102</v>
      </c>
      <c r="CS7" s="24">
        <v>66.11</v>
      </c>
      <c r="CT7" s="24">
        <v>67.209999999999994</v>
      </c>
      <c r="CU7" s="24">
        <v>68.2</v>
      </c>
      <c r="CV7" s="24">
        <v>68.05</v>
      </c>
      <c r="CW7" s="24">
        <v>68.03</v>
      </c>
      <c r="CX7" s="24" t="s">
        <v>102</v>
      </c>
      <c r="CY7" s="24">
        <v>95.6</v>
      </c>
      <c r="CZ7" s="24">
        <v>95.81</v>
      </c>
      <c r="DA7" s="24">
        <v>95.93</v>
      </c>
      <c r="DB7" s="24">
        <v>96.25</v>
      </c>
      <c r="DC7" s="24" t="s">
        <v>102</v>
      </c>
      <c r="DD7" s="24">
        <v>92.98</v>
      </c>
      <c r="DE7" s="24">
        <v>93.21</v>
      </c>
      <c r="DF7" s="24">
        <v>94.01</v>
      </c>
      <c r="DG7" s="24">
        <v>94.14</v>
      </c>
      <c r="DH7" s="24">
        <v>94.07</v>
      </c>
      <c r="DI7" s="24" t="s">
        <v>102</v>
      </c>
      <c r="DJ7" s="24">
        <v>57.27</v>
      </c>
      <c r="DK7" s="24">
        <v>58.69</v>
      </c>
      <c r="DL7" s="24">
        <v>59.8</v>
      </c>
      <c r="DM7" s="24">
        <v>60.89</v>
      </c>
      <c r="DN7" s="24" t="s">
        <v>102</v>
      </c>
      <c r="DO7" s="24">
        <v>48.81</v>
      </c>
      <c r="DP7" s="24">
        <v>39.35</v>
      </c>
      <c r="DQ7" s="24">
        <v>31.96</v>
      </c>
      <c r="DR7" s="24">
        <v>34.17</v>
      </c>
      <c r="DS7" s="24">
        <v>33.950000000000003</v>
      </c>
      <c r="DT7" s="24" t="s">
        <v>102</v>
      </c>
      <c r="DU7" s="24">
        <v>0</v>
      </c>
      <c r="DV7" s="24">
        <v>6.82</v>
      </c>
      <c r="DW7" s="24">
        <v>6.76</v>
      </c>
      <c r="DX7" s="24">
        <v>8.59</v>
      </c>
      <c r="DY7" s="24" t="s">
        <v>102</v>
      </c>
      <c r="DZ7" s="24">
        <v>0</v>
      </c>
      <c r="EA7" s="24">
        <v>1.17</v>
      </c>
      <c r="EB7" s="24">
        <v>0.93</v>
      </c>
      <c r="EC7" s="24">
        <v>1.04</v>
      </c>
      <c r="ED7" s="24">
        <v>1.02</v>
      </c>
      <c r="EE7" s="24" t="s">
        <v>102</v>
      </c>
      <c r="EF7" s="24">
        <v>0</v>
      </c>
      <c r="EG7" s="24">
        <v>0.03</v>
      </c>
      <c r="EH7" s="24">
        <v>0.13</v>
      </c>
      <c r="EI7" s="24">
        <v>0.02</v>
      </c>
      <c r="EJ7" s="24" t="s">
        <v>102</v>
      </c>
      <c r="EK7" s="24">
        <v>0.05</v>
      </c>
      <c r="EL7" s="24">
        <v>7.0000000000000007E-2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