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4-FILE02D\user2$\129780\ダウンロード\【経営比較分析表】2021_300004_46_1718 (再ダウンロード)\【経営比較分析表】2021_300004_46_1718\"/>
    </mc:Choice>
  </mc:AlternateContent>
  <workbookProtection workbookAlgorithmName="SHA-512" workbookHashValue="TvH1DnfzkycF1ud16nQW2hHqy65YnyR560Hy6sTTgppaneiodg+8EZT/yQFqkwBcR+IJDinN/8jcI4qH2lA+Kw==" workbookSaltValue="Qc7Xzis6SNzCNJ4Gyy3cc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<sst xmlns="http://schemas.openxmlformats.org/spreadsheetml/2006/main" count="275" uniqueCount="118">
  <si>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</si>
  <si>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</si>
  <si>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</si>
  <si>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</si>
  <si>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</si>
  <si>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</si>
  <si>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</si>
  <si>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</si>
  <si>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</si>
  <si>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</si>
  <si>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</si>
  <si>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</si>
  <si>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</si>
  <si>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</si>
  <si>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</si>
  <si>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</si>
  <si>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</si>
  <si>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</si>
  <si>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</si>
  <si>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</si>
  <si>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</si>
  <si>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</si>
  <si>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</si>
  <si>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</si>
  <si>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</si>
  <si>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</si>
  <si>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</si>
  <si>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</si>
  <si>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</si>
  <si>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</si>
  <si>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</si>
  <si>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</si>
  <si>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</si>
  <si>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</si>
  <si>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</si>
  <si>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</si>
  <si>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</si>
  <si>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</si>
  <si>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</si>
  <si>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</si>
  <si>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</si>
  <si>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</si>
  <si>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</si>
  <si>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</si>
  <si>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</si>
  <si>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</si>
  <si>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</si>
  <si>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</si>
  <si>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</si>
  <si>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</si>
  <si>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</si>
  <si>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</si>
  <si>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</si>
  <si>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</si>
  <si>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</si>
  <si>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</si>
  <si>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</si>
  <si>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</si>
  <si>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</si>
  <si>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</si>
  <si>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</si>
  <si>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</si>
  <si>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</si>
  <si>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</si>
  <si>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</si>
  <si>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</si>
  <si>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</si>
  <si>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</si>
  <si>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</si>
  <si>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</si>
  <si>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</si>
  <si>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</si>
  <si>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</si>
  <si>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</si>
  <si>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</si>
  <si>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</si>
  <si>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</si>
  <si>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</si>
  <si>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</si>
  <si>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</si>
  <si>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</si>
  <si>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</si>
  <si>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</si>
  <si>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</si>
  <si>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</si>
  <si>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</si>
  <si>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</si>
  <si>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</si>
  <si>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</si>
  <si>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</si>
  <si>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</si>
  <si>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</si>
  <si>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</si>
  <si>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</si>
  <si>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</si>
  <si>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</si>
  <si>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t>
  </si>
  <si>
    <t>法適用</t>
  </si>
  <si>
    <t>下水道事業</t>
  </si>
  <si>
    <t>流域下水道</t>
  </si>
  <si>
    <t>E2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</si>
  <si>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</si>
  <si>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</si>
  <si>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</si>
  <si>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</si>
  <si>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</si>
  <si>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</si>
  <si>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</si>
  <si>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</si>
  <si>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</si>
  <si>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</si>
  <si>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</si>
  <si>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</si>
  <si>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</si>
  <si>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</si>
  <si>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について、人件費及び資材価格等の上昇による費用の増加のため前年度から微減している。また、100%超となっているが費用の一部を一般会計からの繰入金で賄っているため、下水道への接続を促進し収入増加等を図っていく。
②流動比率について、流動負債には建設改良費に充てられた企業債が含まれており、比率が低くなっている（償還の原資は一般会計からの繰入金であり、償還する年度に繰入れている）。
④企業債残高対事業規模比率について、供用開始が平成13年と平成20年で比較的経過年数が短く、当初の設備投資に係る企業債残高が多く比率が高くなっている。今後設備の更新を行っていく際には、収益や投資規模等の状況を考慮して行う。
⑥汚水処理原価について、処理場の供用開始から経過年数が短く水洗化率は全国平均より低いため、当該指標は全国平均と比較すると高くなる。下水道への接続促進等により汚水処理の効率化を図る。
⑦施設利用率について、前年度からほぼ横ばいとなっている。
⑧水洗化率について、面整備に伴う新たな供用区域が増加しているためあまり向上していないが、今後も関連市町と共に向上に取り組んでいく。</t>
    <phoneticPr fontId="4"/>
  </si>
  <si>
    <t>他の流域事業と比べて比較的新しいため、老朽化が大きな問題とはなっていないが、ストックマネジメント計画による計画的改築・修繕に努める。</t>
    <phoneticPr fontId="4"/>
  </si>
  <si>
    <t>本県の流域下水道事業は、処理場供用開始が平成13年及び平成20年で比較的新しいため、単純に類似団体の平均値と比較することはできないが、全国平均値の指標を参考に、計画的な維持管理・運営及び経営改善に向けて取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</si>
</sst>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BA4-480F-98C9-58A9BB555A1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0.78</c:v>
                </c:pt>
                <c:pt idx="3">
                  <c:v>0.46</c:v>
                </c:pt>
                <c:pt idx="4">
                  <c:v>0.5</c:v>
                </c:pt>
              </c:numCache>
            </c:numRef>
          </c:val>
          <c:smooth val="0"/>
          <c:extLst>
            <c:ext xmlns:c16="http://schemas.microsoft.com/office/drawing/2014/chart" uri="{C3380CC4-5D6E-409C-BE32-E72D297353CC}">
              <c16:uniqueId val="{00000001-9BA4-480F-98C9-58A9BB555A1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formatCode="#,##0.00;&quot;△&quot;#,##0.00">
                  <c:v>0</c:v>
                </c:pt>
                <c:pt idx="3">
                  <c:v>58.09</c:v>
                </c:pt>
                <c:pt idx="4">
                  <c:v>57.53</c:v>
                </c:pt>
              </c:numCache>
            </c:numRef>
          </c:val>
          <c:extLst>
            <c:ext xmlns:c16="http://schemas.microsoft.com/office/drawing/2014/chart" uri="{C3380CC4-5D6E-409C-BE32-E72D297353CC}">
              <c16:uniqueId val="{00000000-ED6A-42AF-93F0-50BBD29EE12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52.28</c:v>
                </c:pt>
                <c:pt idx="3">
                  <c:v>58.18</c:v>
                </c:pt>
                <c:pt idx="4">
                  <c:v>65.62</c:v>
                </c:pt>
              </c:numCache>
            </c:numRef>
          </c:val>
          <c:smooth val="0"/>
          <c:extLst>
            <c:ext xmlns:c16="http://schemas.microsoft.com/office/drawing/2014/chart" uri="{C3380CC4-5D6E-409C-BE32-E72D297353CC}">
              <c16:uniqueId val="{00000001-ED6A-42AF-93F0-50BBD29EE12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74.45</c:v>
                </c:pt>
                <c:pt idx="3">
                  <c:v>74.489999999999995</c:v>
                </c:pt>
                <c:pt idx="4">
                  <c:v>74.92</c:v>
                </c:pt>
              </c:numCache>
            </c:numRef>
          </c:val>
          <c:extLst>
            <c:ext xmlns:c16="http://schemas.microsoft.com/office/drawing/2014/chart" uri="{C3380CC4-5D6E-409C-BE32-E72D297353CC}">
              <c16:uniqueId val="{00000000-02E2-446C-9A29-E3736D7613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84.69</c:v>
                </c:pt>
                <c:pt idx="3">
                  <c:v>85.82</c:v>
                </c:pt>
                <c:pt idx="4">
                  <c:v>80.11</c:v>
                </c:pt>
              </c:numCache>
            </c:numRef>
          </c:val>
          <c:smooth val="0"/>
          <c:extLst>
            <c:ext xmlns:c16="http://schemas.microsoft.com/office/drawing/2014/chart" uri="{C3380CC4-5D6E-409C-BE32-E72D297353CC}">
              <c16:uniqueId val="{00000001-02E2-446C-9A29-E3736D7613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101.95</c:v>
                </c:pt>
                <c:pt idx="3">
                  <c:v>101.97</c:v>
                </c:pt>
                <c:pt idx="4">
                  <c:v>100.59</c:v>
                </c:pt>
              </c:numCache>
            </c:numRef>
          </c:val>
          <c:extLst>
            <c:ext xmlns:c16="http://schemas.microsoft.com/office/drawing/2014/chart" uri="{C3380CC4-5D6E-409C-BE32-E72D297353CC}">
              <c16:uniqueId val="{00000000-4737-423B-A0D1-5AEBCF8FED3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formatCode="#,##0.00;&quot;△&quot;#,##0.00">
                  <c:v>#N/A</c:v>
                </c:pt>
                <c:pt idx="3">
                  <c:v>104.92</c:v>
                </c:pt>
                <c:pt idx="4">
                  <c:v>105.23</c:v>
                </c:pt>
              </c:numCache>
            </c:numRef>
          </c:val>
          <c:smooth val="0"/>
          <c:extLst>
            <c:ext xmlns:c16="http://schemas.microsoft.com/office/drawing/2014/chart" uri="{C3380CC4-5D6E-409C-BE32-E72D297353CC}">
              <c16:uniqueId val="{00000001-4737-423B-A0D1-5AEBCF8FED3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3.62</c:v>
                </c:pt>
                <c:pt idx="3">
                  <c:v>7.62</c:v>
                </c:pt>
                <c:pt idx="4">
                  <c:v>11.2</c:v>
                </c:pt>
              </c:numCache>
            </c:numRef>
          </c:val>
          <c:extLst>
            <c:ext xmlns:c16="http://schemas.microsoft.com/office/drawing/2014/chart" uri="{C3380CC4-5D6E-409C-BE32-E72D297353CC}">
              <c16:uniqueId val="{00000000-8854-41CF-A201-9224AC7B69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formatCode="#,##0.00;&quot;△&quot;#,##0.00">
                  <c:v>#N/A</c:v>
                </c:pt>
                <c:pt idx="3">
                  <c:v>6.46</c:v>
                </c:pt>
                <c:pt idx="4">
                  <c:v>11.07</c:v>
                </c:pt>
              </c:numCache>
            </c:numRef>
          </c:val>
          <c:smooth val="0"/>
          <c:extLst>
            <c:ext xmlns:c16="http://schemas.microsoft.com/office/drawing/2014/chart" uri="{C3380CC4-5D6E-409C-BE32-E72D297353CC}">
              <c16:uniqueId val="{00000001-8854-41CF-A201-9224AC7B69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A7-4C29-9799-4FAD615894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#N/A</c:v>
                </c:pt>
                <c:pt idx="3" formatCode="#,##0.00;&quot;△&quot;#,##0.00">
                  <c:v>0</c:v>
                </c:pt>
                <c:pt idx="4" formatCode="#,##0.00;&quot;△&quot;#,##0.00">
                  <c:v>0</c:v>
                </c:pt>
              </c:numCache>
            </c:numRef>
          </c:val>
          <c:smooth val="0"/>
          <c:extLst>
            <c:ext xmlns:c16="http://schemas.microsoft.com/office/drawing/2014/chart" uri="{C3380CC4-5D6E-409C-BE32-E72D297353CC}">
              <c16:uniqueId val="{00000001-22A7-4C29-9799-4FAD615894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4E2-4A9D-B8FB-413AD5268D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#N/A</c:v>
                </c:pt>
                <c:pt idx="3" formatCode="#,##0.00;&quot;△&quot;#,##0.00">
                  <c:v>0</c:v>
                </c:pt>
                <c:pt idx="4" formatCode="#,##0.00;&quot;△&quot;#,##0.00">
                  <c:v>0</c:v>
                </c:pt>
              </c:numCache>
            </c:numRef>
          </c:val>
          <c:smooth val="0"/>
          <c:extLst>
            <c:ext xmlns:c16="http://schemas.microsoft.com/office/drawing/2014/chart" uri="{C3380CC4-5D6E-409C-BE32-E72D297353CC}">
              <c16:uniqueId val="{00000001-04E2-4A9D-B8FB-413AD5268D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61.51</c:v>
                </c:pt>
                <c:pt idx="3">
                  <c:v>39.6</c:v>
                </c:pt>
                <c:pt idx="4">
                  <c:v>30.25</c:v>
                </c:pt>
              </c:numCache>
            </c:numRef>
          </c:val>
          <c:extLst>
            <c:ext xmlns:c16="http://schemas.microsoft.com/office/drawing/2014/chart" uri="{C3380CC4-5D6E-409C-BE32-E72D297353CC}">
              <c16:uniqueId val="{00000000-8D0E-4F5D-9A6C-C8FD8A91A7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formatCode="#,##0.00;&quot;△&quot;#,##0.00">
                  <c:v>#N/A</c:v>
                </c:pt>
                <c:pt idx="3">
                  <c:v>68.36</c:v>
                </c:pt>
                <c:pt idx="4">
                  <c:v>76.84</c:v>
                </c:pt>
              </c:numCache>
            </c:numRef>
          </c:val>
          <c:smooth val="0"/>
          <c:extLst>
            <c:ext xmlns:c16="http://schemas.microsoft.com/office/drawing/2014/chart" uri="{C3380CC4-5D6E-409C-BE32-E72D297353CC}">
              <c16:uniqueId val="{00000001-8D0E-4F5D-9A6C-C8FD8A91A7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1300.98</c:v>
                </c:pt>
                <c:pt idx="3">
                  <c:v>1211.99</c:v>
                </c:pt>
                <c:pt idx="4">
                  <c:v>1143.31</c:v>
                </c:pt>
              </c:numCache>
            </c:numRef>
          </c:val>
          <c:extLst>
            <c:ext xmlns:c16="http://schemas.microsoft.com/office/drawing/2014/chart" uri="{C3380CC4-5D6E-409C-BE32-E72D297353CC}">
              <c16:uniqueId val="{00000000-06FC-4E73-9D3F-CECEEC93FD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501.88</c:v>
                </c:pt>
                <c:pt idx="3">
                  <c:v>542.23</c:v>
                </c:pt>
                <c:pt idx="4">
                  <c:v>806.96</c:v>
                </c:pt>
              </c:numCache>
            </c:numRef>
          </c:val>
          <c:smooth val="0"/>
          <c:extLst>
            <c:ext xmlns:c16="http://schemas.microsoft.com/office/drawing/2014/chart" uri="{C3380CC4-5D6E-409C-BE32-E72D297353CC}">
              <c16:uniqueId val="{00000001-06FC-4E73-9D3F-CECEEC93FD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F03-4DE1-9DD2-879C909525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2F03-4DE1-9DD2-879C909525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348.59</c:v>
                </c:pt>
                <c:pt idx="3">
                  <c:v>169.25</c:v>
                </c:pt>
                <c:pt idx="4">
                  <c:v>169.88</c:v>
                </c:pt>
              </c:numCache>
            </c:numRef>
          </c:val>
          <c:extLst>
            <c:ext xmlns:c16="http://schemas.microsoft.com/office/drawing/2014/chart" uri="{C3380CC4-5D6E-409C-BE32-E72D297353CC}">
              <c16:uniqueId val="{00000000-DA79-494D-A1C9-D31762D4F13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100.13</c:v>
                </c:pt>
                <c:pt idx="3">
                  <c:v>73.760000000000005</c:v>
                </c:pt>
                <c:pt idx="4">
                  <c:v>97.99</c:v>
                </c:pt>
              </c:numCache>
            </c:numRef>
          </c:val>
          <c:smooth val="0"/>
          <c:extLst>
            <c:ext xmlns:c16="http://schemas.microsoft.com/office/drawing/2014/chart" uri="{C3380CC4-5D6E-409C-BE32-E72D297353CC}">
              <c16:uniqueId val="{00000001-DA79-494D-A1C9-D31762D4F13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和歌山県</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E2</v>
      </c>
      <c r="X8" s="66"/>
      <c r="Y8" s="66"/>
      <c r="Z8" s="66"/>
      <c r="AA8" s="66"/>
      <c r="AB8" s="66"/>
      <c r="AC8" s="66"/>
      <c r="AD8" s="67" t="str">
        <f>データ!$M$6</f>
        <v>非設置</v>
      </c>
      <c r="AE8" s="67"/>
      <c r="AF8" s="67"/>
      <c r="AG8" s="67"/>
      <c r="AH8" s="67"/>
      <c r="AI8" s="67"/>
      <c r="AJ8" s="67"/>
      <c r="AK8" s="3"/>
      <c r="AL8" s="55">
        <f>データ!S6</f>
        <v>935084</v>
      </c>
      <c r="AM8" s="55"/>
      <c r="AN8" s="55"/>
      <c r="AO8" s="55"/>
      <c r="AP8" s="55"/>
      <c r="AQ8" s="55"/>
      <c r="AR8" s="55"/>
      <c r="AS8" s="55"/>
      <c r="AT8" s="54">
        <f>データ!T6</f>
        <v>4724.68</v>
      </c>
      <c r="AU8" s="54"/>
      <c r="AV8" s="54"/>
      <c r="AW8" s="54"/>
      <c r="AX8" s="54"/>
      <c r="AY8" s="54"/>
      <c r="AZ8" s="54"/>
      <c r="BA8" s="54"/>
      <c r="BB8" s="54">
        <f>データ!U6</f>
        <v>197.91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82.19</v>
      </c>
      <c r="J10" s="54"/>
      <c r="K10" s="54"/>
      <c r="L10" s="54"/>
      <c r="M10" s="54"/>
      <c r="N10" s="54"/>
      <c r="O10" s="54"/>
      <c r="P10" s="54">
        <f>データ!P6</f>
        <v>44.5</v>
      </c>
      <c r="Q10" s="54"/>
      <c r="R10" s="54"/>
      <c r="S10" s="54"/>
      <c r="T10" s="54"/>
      <c r="U10" s="54"/>
      <c r="V10" s="54"/>
      <c r="W10" s="54">
        <f>データ!Q6</f>
        <v>93.84</v>
      </c>
      <c r="X10" s="54"/>
      <c r="Y10" s="54"/>
      <c r="Z10" s="54"/>
      <c r="AA10" s="54"/>
      <c r="AB10" s="54"/>
      <c r="AC10" s="54"/>
      <c r="AD10" s="55">
        <f>データ!R6</f>
        <v>0</v>
      </c>
      <c r="AE10" s="55"/>
      <c r="AF10" s="55"/>
      <c r="AG10" s="55"/>
      <c r="AH10" s="55"/>
      <c r="AI10" s="55"/>
      <c r="AJ10" s="55"/>
      <c r="AK10" s="2"/>
      <c r="AL10" s="55">
        <f>データ!V6</f>
        <v>86839</v>
      </c>
      <c r="AM10" s="55"/>
      <c r="AN10" s="55"/>
      <c r="AO10" s="55"/>
      <c r="AP10" s="55"/>
      <c r="AQ10" s="55"/>
      <c r="AR10" s="55"/>
      <c r="AS10" s="55"/>
      <c r="AT10" s="54">
        <f>データ!W6</f>
        <v>22.08</v>
      </c>
      <c r="AU10" s="54"/>
      <c r="AV10" s="54"/>
      <c r="AW10" s="54"/>
      <c r="AX10" s="54"/>
      <c r="AY10" s="54"/>
      <c r="AZ10" s="54"/>
      <c r="BA10" s="54"/>
      <c r="BB10" s="54">
        <f>データ!X6</f>
        <v>3932.93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ouiaha/GTgU6fU5zJZW/vvfC51ZunEvr/Q/bMgJsu1CgHXqlCj/zIzD60GVhE4AmLInZAVjuKA2ONad3IMXbeg==" saltValue="0DcPz5ujIROkKT0jldmWQ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300004</v>
      </c>
      <c r="D6" s="19">
        <f t="shared" si="3"/>
        <v>46</v>
      </c>
      <c r="E6" s="19">
        <f t="shared" si="3"/>
        <v>17</v>
      </c>
      <c r="F6" s="19">
        <f t="shared" si="3"/>
        <v>3</v>
      </c>
      <c r="G6" s="19">
        <f t="shared" si="3"/>
        <v>0</v>
      </c>
      <c r="H6" s="19" t="str">
        <f t="shared" si="3"/>
        <v>和歌山県</v>
      </c>
      <c r="I6" s="19" t="str">
        <f t="shared" si="3"/>
        <v>法適用</v>
      </c>
      <c r="J6" s="19" t="str">
        <f t="shared" si="3"/>
        <v>下水道事業</v>
      </c>
      <c r="K6" s="19" t="str">
        <f t="shared" si="3"/>
        <v>流域下水道</v>
      </c>
      <c r="L6" s="19" t="str">
        <f t="shared" si="3"/>
        <v>E2</v>
      </c>
      <c r="M6" s="19" t="str">
        <f t="shared" si="3"/>
        <v>非設置</v>
      </c>
      <c r="N6" s="20" t="str">
        <f t="shared" si="3"/>
        <v>-</v>
      </c>
      <c r="O6" s="20">
        <f t="shared" si="3"/>
        <v>82.19</v>
      </c>
      <c r="P6" s="20">
        <f t="shared" si="3"/>
        <v>44.5</v>
      </c>
      <c r="Q6" s="20">
        <f t="shared" si="3"/>
        <v>93.84</v>
      </c>
      <c r="R6" s="20">
        <f t="shared" si="3"/>
        <v>0</v>
      </c>
      <c r="S6" s="20">
        <f t="shared" si="3"/>
        <v>935084</v>
      </c>
      <c r="T6" s="20">
        <f t="shared" si="3"/>
        <v>4724.68</v>
      </c>
      <c r="U6" s="20">
        <f t="shared" si="3"/>
        <v>197.91</v>
      </c>
      <c r="V6" s="20">
        <f t="shared" si="3"/>
        <v>86839</v>
      </c>
      <c r="W6" s="20">
        <f t="shared" si="3"/>
        <v>22.08</v>
      </c>
      <c r="X6" s="20">
        <f t="shared" si="3"/>
        <v>3932.93</v>
      </c>
      <c r="Y6" s="21" t="str">
        <f>IF(Y7="",NA(),Y7)</f>
        <v>-</v>
      </c>
      <c r="Z6" s="21" t="str">
        <f t="shared" ref="Z6:AH6" si="4">IF(Z7="",NA(),Z7)</f>
        <v>-</v>
      </c>
      <c r="AA6" s="21">
        <f t="shared" si="4"/>
        <v>101.95</v>
      </c>
      <c r="AB6" s="21">
        <f t="shared" si="4"/>
        <v>101.97</v>
      </c>
      <c r="AC6" s="21">
        <f t="shared" si="4"/>
        <v>100.59</v>
      </c>
      <c r="AD6" s="21" t="str">
        <f t="shared" si="4"/>
        <v>-</v>
      </c>
      <c r="AE6" s="21" t="str">
        <f t="shared" si="4"/>
        <v>-</v>
      </c>
      <c r="AF6" s="20" t="e">
        <f t="shared" si="4"/>
        <v>#N/A</v>
      </c>
      <c r="AG6" s="21">
        <f t="shared" si="4"/>
        <v>104.92</v>
      </c>
      <c r="AH6" s="21">
        <f t="shared" si="4"/>
        <v>105.23</v>
      </c>
      <c r="AI6" s="20" t="str">
        <f>IF(AI7="","",IF(AI7="-","【-】","【"&amp;SUBSTITUTE(TEXT(AI7,"#,##0.00"),"-","△")&amp;"】"))</f>
        <v>【100.18】</v>
      </c>
      <c r="AJ6" s="21" t="str">
        <f>IF(AJ7="",NA(),AJ7)</f>
        <v>-</v>
      </c>
      <c r="AK6" s="21" t="str">
        <f t="shared" ref="AK6:AS6" si="5">IF(AK7="",NA(),AK7)</f>
        <v>-</v>
      </c>
      <c r="AL6" s="20">
        <f t="shared" si="5"/>
        <v>0</v>
      </c>
      <c r="AM6" s="20">
        <f t="shared" si="5"/>
        <v>0</v>
      </c>
      <c r="AN6" s="20">
        <f t="shared" si="5"/>
        <v>0</v>
      </c>
      <c r="AO6" s="21" t="str">
        <f t="shared" si="5"/>
        <v>-</v>
      </c>
      <c r="AP6" s="21" t="str">
        <f t="shared" si="5"/>
        <v>-</v>
      </c>
      <c r="AQ6" s="20" t="e">
        <f t="shared" si="5"/>
        <v>#N/A</v>
      </c>
      <c r="AR6" s="20">
        <f t="shared" si="5"/>
        <v>0</v>
      </c>
      <c r="AS6" s="20">
        <f t="shared" si="5"/>
        <v>0</v>
      </c>
      <c r="AT6" s="20" t="str">
        <f>IF(AT7="","",IF(AT7="-","【-】","【"&amp;SUBSTITUTE(TEXT(AT7,"#,##0.00"),"-","△")&amp;"】"))</f>
        <v>【10.64】</v>
      </c>
      <c r="AU6" s="21" t="str">
        <f>IF(AU7="",NA(),AU7)</f>
        <v>-</v>
      </c>
      <c r="AV6" s="21" t="str">
        <f t="shared" ref="AV6:BD6" si="6">IF(AV7="",NA(),AV7)</f>
        <v>-</v>
      </c>
      <c r="AW6" s="21">
        <f t="shared" si="6"/>
        <v>61.51</v>
      </c>
      <c r="AX6" s="21">
        <f t="shared" si="6"/>
        <v>39.6</v>
      </c>
      <c r="AY6" s="21">
        <f t="shared" si="6"/>
        <v>30.25</v>
      </c>
      <c r="AZ6" s="21" t="str">
        <f t="shared" si="6"/>
        <v>-</v>
      </c>
      <c r="BA6" s="21" t="str">
        <f t="shared" si="6"/>
        <v>-</v>
      </c>
      <c r="BB6" s="20" t="e">
        <f t="shared" si="6"/>
        <v>#N/A</v>
      </c>
      <c r="BC6" s="21">
        <f t="shared" si="6"/>
        <v>68.36</v>
      </c>
      <c r="BD6" s="21">
        <f t="shared" si="6"/>
        <v>76.84</v>
      </c>
      <c r="BE6" s="20" t="str">
        <f>IF(BE7="","",IF(BE7="-","【-】","【"&amp;SUBSTITUTE(TEXT(BE7,"#,##0.00"),"-","△")&amp;"】"))</f>
        <v>【104.34】</v>
      </c>
      <c r="BF6" s="21" t="str">
        <f>IF(BF7="",NA(),BF7)</f>
        <v>-</v>
      </c>
      <c r="BG6" s="21" t="str">
        <f t="shared" ref="BG6:BO6" si="7">IF(BG7="",NA(),BG7)</f>
        <v>-</v>
      </c>
      <c r="BH6" s="21">
        <f t="shared" si="7"/>
        <v>1300.98</v>
      </c>
      <c r="BI6" s="21">
        <f t="shared" si="7"/>
        <v>1211.99</v>
      </c>
      <c r="BJ6" s="21">
        <f t="shared" si="7"/>
        <v>1143.31</v>
      </c>
      <c r="BK6" s="21" t="str">
        <f t="shared" si="7"/>
        <v>-</v>
      </c>
      <c r="BL6" s="21" t="str">
        <f t="shared" si="7"/>
        <v>-</v>
      </c>
      <c r="BM6" s="21">
        <f t="shared" si="7"/>
        <v>501.88</v>
      </c>
      <c r="BN6" s="21">
        <f t="shared" si="7"/>
        <v>542.23</v>
      </c>
      <c r="BO6" s="21">
        <f t="shared" si="7"/>
        <v>806.96</v>
      </c>
      <c r="BP6" s="20" t="str">
        <f>IF(BP7="","",IF(BP7="-","【-】","【"&amp;SUBSTITUTE(TEXT(BP7,"#,##0.00"),"-","△")&amp;"】"))</f>
        <v>【245.36】</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348.59</v>
      </c>
      <c r="CE6" s="21">
        <f t="shared" si="9"/>
        <v>169.25</v>
      </c>
      <c r="CF6" s="21">
        <f t="shared" si="9"/>
        <v>169.88</v>
      </c>
      <c r="CG6" s="21" t="str">
        <f t="shared" si="9"/>
        <v>-</v>
      </c>
      <c r="CH6" s="21" t="str">
        <f t="shared" si="9"/>
        <v>-</v>
      </c>
      <c r="CI6" s="21">
        <f t="shared" si="9"/>
        <v>100.13</v>
      </c>
      <c r="CJ6" s="21">
        <f t="shared" si="9"/>
        <v>73.760000000000005</v>
      </c>
      <c r="CK6" s="21">
        <f t="shared" si="9"/>
        <v>97.99</v>
      </c>
      <c r="CL6" s="20" t="str">
        <f>IF(CL7="","",IF(CL7="-","【-】","【"&amp;SUBSTITUTE(TEXT(CL7,"#,##0.00"),"-","△")&amp;"】"))</f>
        <v>【48.89】</v>
      </c>
      <c r="CM6" s="21" t="str">
        <f>IF(CM7="",NA(),CM7)</f>
        <v>-</v>
      </c>
      <c r="CN6" s="21" t="str">
        <f t="shared" ref="CN6:CV6" si="10">IF(CN7="",NA(),CN7)</f>
        <v>-</v>
      </c>
      <c r="CO6" s="20">
        <f t="shared" si="10"/>
        <v>0</v>
      </c>
      <c r="CP6" s="21">
        <f t="shared" si="10"/>
        <v>58.09</v>
      </c>
      <c r="CQ6" s="21">
        <f t="shared" si="10"/>
        <v>57.53</v>
      </c>
      <c r="CR6" s="21" t="str">
        <f t="shared" si="10"/>
        <v>-</v>
      </c>
      <c r="CS6" s="21" t="str">
        <f t="shared" si="10"/>
        <v>-</v>
      </c>
      <c r="CT6" s="21">
        <f t="shared" si="10"/>
        <v>52.28</v>
      </c>
      <c r="CU6" s="21">
        <f t="shared" si="10"/>
        <v>58.18</v>
      </c>
      <c r="CV6" s="21">
        <f t="shared" si="10"/>
        <v>65.62</v>
      </c>
      <c r="CW6" s="20" t="str">
        <f>IF(CW7="","",IF(CW7="-","【-】","【"&amp;SUBSTITUTE(TEXT(CW7,"#,##0.00"),"-","△")&amp;"】"))</f>
        <v>【68.03】</v>
      </c>
      <c r="CX6" s="21" t="str">
        <f>IF(CX7="",NA(),CX7)</f>
        <v>-</v>
      </c>
      <c r="CY6" s="21" t="str">
        <f t="shared" ref="CY6:DG6" si="11">IF(CY7="",NA(),CY7)</f>
        <v>-</v>
      </c>
      <c r="CZ6" s="21">
        <f t="shared" si="11"/>
        <v>74.45</v>
      </c>
      <c r="DA6" s="21">
        <f t="shared" si="11"/>
        <v>74.489999999999995</v>
      </c>
      <c r="DB6" s="21">
        <f t="shared" si="11"/>
        <v>74.92</v>
      </c>
      <c r="DC6" s="21" t="str">
        <f t="shared" si="11"/>
        <v>-</v>
      </c>
      <c r="DD6" s="21" t="str">
        <f t="shared" si="11"/>
        <v>-</v>
      </c>
      <c r="DE6" s="21">
        <f t="shared" si="11"/>
        <v>84.69</v>
      </c>
      <c r="DF6" s="21">
        <f t="shared" si="11"/>
        <v>85.82</v>
      </c>
      <c r="DG6" s="21">
        <f t="shared" si="11"/>
        <v>80.11</v>
      </c>
      <c r="DH6" s="20" t="str">
        <f>IF(DH7="","",IF(DH7="-","【-】","【"&amp;SUBSTITUTE(TEXT(DH7,"#,##0.00"),"-","△")&amp;"】"))</f>
        <v>【94.07】</v>
      </c>
      <c r="DI6" s="21" t="str">
        <f>IF(DI7="",NA(),DI7)</f>
        <v>-</v>
      </c>
      <c r="DJ6" s="21" t="str">
        <f t="shared" ref="DJ6:DR6" si="12">IF(DJ7="",NA(),DJ7)</f>
        <v>-</v>
      </c>
      <c r="DK6" s="21">
        <f t="shared" si="12"/>
        <v>3.62</v>
      </c>
      <c r="DL6" s="21">
        <f t="shared" si="12"/>
        <v>7.62</v>
      </c>
      <c r="DM6" s="21">
        <f t="shared" si="12"/>
        <v>11.2</v>
      </c>
      <c r="DN6" s="21" t="str">
        <f t="shared" si="12"/>
        <v>-</v>
      </c>
      <c r="DO6" s="21" t="str">
        <f t="shared" si="12"/>
        <v>-</v>
      </c>
      <c r="DP6" s="20" t="e">
        <f t="shared" si="12"/>
        <v>#N/A</v>
      </c>
      <c r="DQ6" s="21">
        <f t="shared" si="12"/>
        <v>6.46</v>
      </c>
      <c r="DR6" s="21">
        <f t="shared" si="12"/>
        <v>11.07</v>
      </c>
      <c r="DS6" s="20" t="str">
        <f>IF(DS7="","",IF(DS7="-","【-】","【"&amp;SUBSTITUTE(TEXT(DS7,"#,##0.00"),"-","△")&amp;"】"))</f>
        <v>【33.95】</v>
      </c>
      <c r="DT6" s="21" t="str">
        <f>IF(DT7="",NA(),DT7)</f>
        <v>-</v>
      </c>
      <c r="DU6" s="21" t="str">
        <f t="shared" ref="DU6:EC6" si="13">IF(DU7="",NA(),DU7)</f>
        <v>-</v>
      </c>
      <c r="DV6" s="20">
        <f t="shared" si="13"/>
        <v>0</v>
      </c>
      <c r="DW6" s="20">
        <f t="shared" si="13"/>
        <v>0</v>
      </c>
      <c r="DX6" s="20">
        <f t="shared" si="13"/>
        <v>0</v>
      </c>
      <c r="DY6" s="21" t="str">
        <f t="shared" si="13"/>
        <v>-</v>
      </c>
      <c r="DZ6" s="21" t="str">
        <f t="shared" si="13"/>
        <v>-</v>
      </c>
      <c r="EA6" s="20" t="e">
        <f t="shared" si="13"/>
        <v>#N/A</v>
      </c>
      <c r="EB6" s="20">
        <f t="shared" si="13"/>
        <v>0</v>
      </c>
      <c r="EC6" s="20">
        <f t="shared" si="13"/>
        <v>0</v>
      </c>
      <c r="ED6" s="20" t="str">
        <f>IF(ED7="","",IF(ED7="-","【-】","【"&amp;SUBSTITUTE(TEXT(ED7,"#,##0.00"),"-","△")&amp;"】"))</f>
        <v>【1.02】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0.78</v>
      </c>
      <c r="EM6" s="21">
        <f t="shared" si="14"/>
        <v>0.46</v>
      </c>
      <c r="EN6" s="21">
        <f t="shared" si="14"/>
        <v>0.5</v>
      </c>
      <c r="EO6" s="20" t="str">
        <f>IF(EO7="","",IF(EO7="-","【-】","【"&amp;SUBSTITUTE(TEXT(EO7,"#,##0.00"),"-","△")&amp;"】"))</f>
        <v>【0.10】</v>
      </c>
    </row>
    <row r="7" spans="1:148" s="22" customFormat="1" x14ac:dyDescent="0.15">
      <c r="A7" s="14"/>
      <c r="B7" s="23">
        <v>2021</v>
      </c>
      <c r="C7" s="23">
        <v>300004</v>
      </c>
      <c r="D7" s="23">
        <v>46</v>
      </c>
      <c r="E7" s="23">
        <v>17</v>
      </c>
      <c r="F7" s="23">
        <v>3</v>
      </c>
      <c r="G7" s="23">
        <v>0</v>
      </c>
      <c r="H7" s="23" t="s">
        <v>96</v>
      </c>
      <c r="I7" s="23" t="s">
        <v>97</v>
      </c>
      <c r="J7" s="23" t="s">
        <v>98</v>
      </c>
      <c r="K7" s="23" t="s">
        <v>99</v>
      </c>
      <c r="L7" s="23" t="s">
        <v>100</v>
      </c>
      <c r="M7" s="23" t="s">
        <v>101</v>
      </c>
      <c r="N7" s="24" t="s">
        <v>102</v>
      </c>
      <c r="O7" s="24">
        <v>82.19</v>
      </c>
      <c r="P7" s="24">
        <v>44.5</v>
      </c>
      <c r="Q7" s="24">
        <v>93.84</v>
      </c>
      <c r="R7" s="24">
        <v>0</v>
      </c>
      <c r="S7" s="24">
        <v>935084</v>
      </c>
      <c r="T7" s="24">
        <v>4724.68</v>
      </c>
      <c r="U7" s="24">
        <v>197.91</v>
      </c>
      <c r="V7" s="24">
        <v>86839</v>
      </c>
      <c r="W7" s="24">
        <v>22.08</v>
      </c>
      <c r="X7" s="24">
        <v>3932.93</v>
      </c>
      <c r="Y7" s="24" t="s">
        <v>102</v>
      </c>
      <c r="Z7" s="24" t="s">
        <v>102</v>
      </c>
      <c r="AA7" s="24">
        <v>101.95</v>
      </c>
      <c r="AB7" s="24">
        <v>101.97</v>
      </c>
      <c r="AC7" s="24">
        <v>100.59</v>
      </c>
      <c r="AD7" s="24" t="s">
        <v>102</v>
      </c>
      <c r="AE7" s="24" t="s">
        <v>102</v>
      </c>
      <c r="AF7" s="24"/>
      <c r="AG7" s="24">
        <v>104.92</v>
      </c>
      <c r="AH7" s="24">
        <v>105.23</v>
      </c>
      <c r="AI7" s="24">
        <v>100.18</v>
      </c>
      <c r="AJ7" s="24" t="s">
        <v>102</v>
      </c>
      <c r="AK7" s="24" t="s">
        <v>102</v>
      </c>
      <c r="AL7" s="24">
        <v>0</v>
      </c>
      <c r="AM7" s="24">
        <v>0</v>
      </c>
      <c r="AN7" s="24">
        <v>0</v>
      </c>
      <c r="AO7" s="24" t="s">
        <v>102</v>
      </c>
      <c r="AP7" s="24" t="s">
        <v>102</v>
      </c>
      <c r="AQ7" s="24"/>
      <c r="AR7" s="24">
        <v>0</v>
      </c>
      <c r="AS7" s="24">
        <v>0</v>
      </c>
      <c r="AT7" s="24">
        <v>10.64</v>
      </c>
      <c r="AU7" s="24" t="s">
        <v>102</v>
      </c>
      <c r="AV7" s="24" t="s">
        <v>102</v>
      </c>
      <c r="AW7" s="24">
        <v>61.51</v>
      </c>
      <c r="AX7" s="24">
        <v>39.6</v>
      </c>
      <c r="AY7" s="24">
        <v>30.25</v>
      </c>
      <c r="AZ7" s="24" t="s">
        <v>102</v>
      </c>
      <c r="BA7" s="24" t="s">
        <v>102</v>
      </c>
      <c r="BB7" s="24"/>
      <c r="BC7" s="24">
        <v>68.36</v>
      </c>
      <c r="BD7" s="24">
        <v>76.84</v>
      </c>
      <c r="BE7" s="24">
        <v>104.34</v>
      </c>
      <c r="BF7" s="24" t="s">
        <v>102</v>
      </c>
      <c r="BG7" s="24" t="s">
        <v>102</v>
      </c>
      <c r="BH7" s="24">
        <v>1300.98</v>
      </c>
      <c r="BI7" s="24">
        <v>1211.99</v>
      </c>
      <c r="BJ7" s="24">
        <v>1143.31</v>
      </c>
      <c r="BK7" s="24" t="s">
        <v>102</v>
      </c>
      <c r="BL7" s="24" t="s">
        <v>102</v>
      </c>
      <c r="BM7" s="24">
        <v>501.88</v>
      </c>
      <c r="BN7" s="24">
        <v>542.23</v>
      </c>
      <c r="BO7" s="24">
        <v>806.96</v>
      </c>
      <c r="BP7" s="24">
        <v>245.36</v>
      </c>
      <c r="BQ7" s="24" t="s">
        <v>102</v>
      </c>
      <c r="BR7" s="24" t="s">
        <v>102</v>
      </c>
      <c r="BS7" s="24">
        <v>0</v>
      </c>
      <c r="BT7" s="24">
        <v>0</v>
      </c>
      <c r="BU7" s="24">
        <v>0</v>
      </c>
      <c r="BV7" s="24" t="s">
        <v>102</v>
      </c>
      <c r="BW7" s="24" t="s">
        <v>102</v>
      </c>
      <c r="BX7" s="24">
        <v>0</v>
      </c>
      <c r="BY7" s="24">
        <v>0</v>
      </c>
      <c r="BZ7" s="24">
        <v>0</v>
      </c>
      <c r="CA7" s="24">
        <v>0</v>
      </c>
      <c r="CB7" s="24" t="s">
        <v>102</v>
      </c>
      <c r="CC7" s="24" t="s">
        <v>102</v>
      </c>
      <c r="CD7" s="24">
        <v>348.59</v>
      </c>
      <c r="CE7" s="24">
        <v>169.25</v>
      </c>
      <c r="CF7" s="24">
        <v>169.88</v>
      </c>
      <c r="CG7" s="24" t="s">
        <v>102</v>
      </c>
      <c r="CH7" s="24" t="s">
        <v>102</v>
      </c>
      <c r="CI7" s="24">
        <v>100.13</v>
      </c>
      <c r="CJ7" s="24">
        <v>73.760000000000005</v>
      </c>
      <c r="CK7" s="24">
        <v>97.99</v>
      </c>
      <c r="CL7" s="24">
        <v>48.89</v>
      </c>
      <c r="CM7" s="24" t="s">
        <v>102</v>
      </c>
      <c r="CN7" s="24" t="s">
        <v>102</v>
      </c>
      <c r="CO7" s="24">
        <v>0</v>
      </c>
      <c r="CP7" s="24">
        <v>58.09</v>
      </c>
      <c r="CQ7" s="24">
        <v>57.53</v>
      </c>
      <c r="CR7" s="24" t="s">
        <v>102</v>
      </c>
      <c r="CS7" s="24" t="s">
        <v>102</v>
      </c>
      <c r="CT7" s="24">
        <v>52.28</v>
      </c>
      <c r="CU7" s="24">
        <v>58.18</v>
      </c>
      <c r="CV7" s="24">
        <v>65.62</v>
      </c>
      <c r="CW7" s="24">
        <v>68.03</v>
      </c>
      <c r="CX7" s="24" t="s">
        <v>102</v>
      </c>
      <c r="CY7" s="24" t="s">
        <v>102</v>
      </c>
      <c r="CZ7" s="24">
        <v>74.45</v>
      </c>
      <c r="DA7" s="24">
        <v>74.489999999999995</v>
      </c>
      <c r="DB7" s="24">
        <v>74.92</v>
      </c>
      <c r="DC7" s="24" t="s">
        <v>102</v>
      </c>
      <c r="DD7" s="24" t="s">
        <v>102</v>
      </c>
      <c r="DE7" s="24">
        <v>84.69</v>
      </c>
      <c r="DF7" s="24">
        <v>85.82</v>
      </c>
      <c r="DG7" s="24">
        <v>80.11</v>
      </c>
      <c r="DH7" s="24">
        <v>94.07</v>
      </c>
      <c r="DI7" s="24" t="s">
        <v>102</v>
      </c>
      <c r="DJ7" s="24" t="s">
        <v>102</v>
      </c>
      <c r="DK7" s="24">
        <v>3.62</v>
      </c>
      <c r="DL7" s="24">
        <v>7.62</v>
      </c>
      <c r="DM7" s="24">
        <v>11.2</v>
      </c>
      <c r="DN7" s="24" t="s">
        <v>102</v>
      </c>
      <c r="DO7" s="24" t="s">
        <v>102</v>
      </c>
      <c r="DP7" s="24"/>
      <c r="DQ7" s="24">
        <v>6.46</v>
      </c>
      <c r="DR7" s="24">
        <v>11.07</v>
      </c>
      <c r="DS7" s="24">
        <v>33.950000000000003</v>
      </c>
      <c r="DT7" s="24" t="s">
        <v>102</v>
      </c>
      <c r="DU7" s="24" t="s">
        <v>102</v>
      </c>
      <c r="DV7" s="24">
        <v>0</v>
      </c>
      <c r="DW7" s="24">
        <v>0</v>
      </c>
      <c r="DX7" s="24">
        <v>0</v>
      </c>
      <c r="DY7" s="24" t="s">
        <v>102</v>
      </c>
      <c r="DZ7" s="24" t="s">
        <v>102</v>
      </c>
      <c r="EA7" s="24"/>
      <c r="EB7" s="24">
        <v>0</v>
      </c>
      <c r="EC7" s="24">
        <v>0</v>
      </c>
      <c r="ED7" s="24">
        <v>1.02</v>
      </c>
      <c r="EE7" s="24" t="s">
        <v>102</v>
      </c>
      <c r="EF7" s="24" t="s">
        <v>102</v>
      </c>
      <c r="EG7" s="24">
        <v>0</v>
      </c>
      <c r="EH7" s="24">
        <v>0</v>
      </c>
      <c r="EI7" s="24">
        <v>0</v>
      </c>
      <c r="EJ7" s="24" t="s">
        <v>102</v>
      </c>
      <c r="EK7" s="24" t="s">
        <v>102</v>
      </c>
      <c r="EL7" s="24">
        <v>0.78</v>
      </c>
      <c r="EM7" s="24">
        <v>0.46</v>
      </c>
      <c r="EN7" s="24">
        <v>0.5</v>
      </c>
      <c r="EO7" s="24">
        <v>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