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3\008 起案\決裁の部品\"/>
    </mc:Choice>
  </mc:AlternateContent>
  <workbookProtection workbookAlgorithmName="SHA-512" workbookHashValue="ySN4EWJChUlcRsOZ/h0Zjh4eDSx93QxioE2rMUuCVDoSbejXXvCwLHitx/PrDJY6q9msBCRZEEEk9r67QUYz8w==" workbookSaltValue="9Ug6dHtL25lQblQC6Dgl9g==" workbookSpinCount="100000" lockStructure="1"/>
  <bookViews>
    <workbookView xWindow="0" yWindow="0" windowWidth="20490" windowHeight="73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X32" i="4" l="1"/>
  <c r="ER33" i="4"/>
  <c r="HT33" i="4"/>
  <c r="PT33" i="4"/>
  <c r="ER56" i="4"/>
  <c r="HT56"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<sst xmlns="http://schemas.openxmlformats.org/spreadsheetml/2006/main" count="262" uniqueCount="107">
  <si>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</si>
  <si>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</si>
  <si>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</si>
  <si>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</si>
  <si>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</si>
  <si>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</si>
  <si>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</si>
  <si>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</si>
  <si>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</si>
  <si>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</si>
  <si>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</si>
  <si>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</si>
  <si>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</si>
  <si>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</si>
  <si>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</si>
  <si>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</si>
  <si>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</si>
  <si>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</si>
  <si>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</si>
  <si>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</si>
  <si>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</si>
  <si>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</si>
  <si>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</si>
  <si>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</si>
  <si>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</si>
  <si>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</si>
  <si>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</si>
  <si>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</si>
  <si>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</si>
  <si>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</si>
  <si>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</si>
  <si>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</si>
  <si>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</si>
  <si>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</si>
  <si>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</si>
  <si>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</si>
  <si>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</si>
  <si>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</si>
  <si>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</si>
  <si>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</si>
  <si>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</si>
  <si>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</si>
  <si>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</si>
  <si>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</si>
  <si>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</si>
  <si>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</si>
  <si>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</si>
  <si>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</si>
  <si>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</si>
  <si>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</si>
  <si>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</si>
  <si>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</si>
  <si>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</si>
  <si>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</si>
  <si>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</si>
  <si>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</si>
  <si>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</si>
  <si>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</si>
  <si>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</si>
  <si>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</si>
  <si>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</si>
  <si>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</si>
  <si>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</si>
  <si>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</si>
  <si>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</si>
  <si>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</si>
  <si>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</si>
  <si>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</si>
  <si>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</si>
  <si>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</si>
  <si>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</si>
  <si>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</si>
  <si>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</si>
  <si>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</si>
  <si>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</si>
  <si>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</si>
  <si>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</si>
  <si>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</si>
  <si>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</si>
  <si>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</si>
  <si>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</si>
  <si>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</si>
  <si>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</si>
  <si>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</si>
  <si>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</si>
  <si>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</si>
  <si>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</si>
  <si>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</si>
  <si>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231002</t>
  </si>
  <si>
    <t>46</t>
  </si>
  <si>
    <t>02</t>
  </si>
  <si>
    <t>0</t>
  </si>
  <si>
    <t>000</t>
  </si>
  <si>
    <t>愛知県　名古屋市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</si>
  <si>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</si>
  <si>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</si>
  <si>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</si>
  <si>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</si>
  <si>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</si>
  <si>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</si>
  <si>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</si>
  <si>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</si>
  <si>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</si>
  <si>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</si>
  <si>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①②経常収支比率は、給水収益が令和２年度に比べ減収となったことから、令和２年度に比べ減少しましたが、100％を上回っており、累積欠損金もありません。
　③流動比率は100％を上回っており、短期的な資金面においてのリスクは低いと言えます。
　④企業債残高対給水収益比率はゼロとなっており、将来の財政負担が生じないよう努めています。　 
　⑤料金回収率は100％を上回っています。引き続き、健全な経営を維持しています。
　⑥給水原価は類似団体の平均値を上回っています。引き続き、効率的かつ効果的な事業執行に努めていきます。
　⑦施設利用率は類似団体の平均値を下回っていますが、安定した給水を継続するために必要な施設規模となっています。
　⑧契約率は類似団体の平均値を下回っています。今後も販路拡大に努め、収益確保を図っていきます。</t>
    <rPh sb="11" eb="13">
      <t>キュウスイ</t>
    </rPh>
    <rPh sb="13" eb="15">
      <t>シュウエキ</t>
    </rPh>
    <rPh sb="16" eb="18">
      <t>レイワ</t>
    </rPh>
    <rPh sb="19" eb="21">
      <t>ネンド</t>
    </rPh>
    <rPh sb="22" eb="23">
      <t>クラ</t>
    </rPh>
    <rPh sb="24" eb="26">
      <t>ゲンシュウ</t>
    </rPh>
    <rPh sb="35" eb="37">
      <t>レイワ</t>
    </rPh>
    <rPh sb="38" eb="39">
      <t>ネン</t>
    </rPh>
    <rPh sb="41" eb="42">
      <t>クラ</t>
    </rPh>
    <rPh sb="189" eb="190">
      <t>ヒ</t>
    </rPh>
    <rPh sb="191" eb="192">
      <t>ツヅ</t>
    </rPh>
    <rPh sb="249" eb="251">
      <t>シッコウ</t>
    </rPh>
    <rPh sb="340" eb="342">
      <t>コンゴ</t>
    </rPh>
    <phoneticPr fontId="5"/>
  </si>
  <si>
    <t>　経営の健全性・効率性に関する指標は概ね良好です。
　一方で今後は、世界情勢の影響によるエネルギー価格の高騰等に伴う電力費や資材価格などの高騰が安定的な事業運営に非常に強い影響を及ぼし、厳しい状況が見込まれます。
　そうした状況においても、施設の老朽化対策や南海トラフ巨大地震を見据えた地震対策などに取り組んでいく必要があります。
　このように、経営環境は極めて厳しい状況にありますが、これまで以上に、効率的かつ効果的な事業執行に努めるとともに、将来を見据えた投資を積極的・計画的に行うことにより、持続可能な事業運営に努めていきます。</t>
    <rPh sb="12" eb="13">
      <t>カン</t>
    </rPh>
    <rPh sb="15" eb="17">
      <t>シヒョウ</t>
    </rPh>
    <rPh sb="27" eb="29">
      <t>イッポウ</t>
    </rPh>
    <rPh sb="93" eb="94">
      <t>キビ</t>
    </rPh>
    <rPh sb="96" eb="98">
      <t>ジョウキョウ</t>
    </rPh>
    <rPh sb="99" eb="101">
      <t>ミコ</t>
    </rPh>
    <phoneticPr fontId="5"/>
  </si>
  <si>
    <t>　①②管路経年化率については類似団体の平均値を下回っているものの、有形固定資産減価償却率は上回っており、法定耐用年数に近い資産の割合が高いと言えますが、本市では、施設の更新時期の目安として、法定耐用年数を上回る目標耐用年数を設定し、計画的に施設の更新を進めています。
　③管路更新率は類似団体の平均値を上回っており、配水管をはじめとした施設については、施設の老朽度の評価に基づき適切な維持管理を行い、計画的に老朽化した配水管の更新及び耐震化を行っています。</t>
    <rPh sb="136" eb="138">
      <t>カンロ</t>
    </rPh>
    <rPh sb="138" eb="140">
      <t>コウシン</t>
    </rPh>
    <rPh sb="140" eb="141">
      <t>リツ</t>
    </rPh>
    <rPh sb="142" eb="144">
      <t>ルイジ</t>
    </rPh>
    <rPh sb="144" eb="146">
      <t>ダンタイ</t>
    </rPh>
    <rPh sb="147" eb="150">
      <t>ヘイキンチ</t>
    </rPh>
    <rPh sb="151" eb="153">
      <t>ウワマワ</t>
    </rPh>
    <rPh sb="204" eb="207">
      <t>ロウキュウカ</t>
    </rPh>
    <rPh sb="209" eb="212">
      <t>ハイスイカン</t>
    </rPh>
    <rPh sb="215" eb="216">
      <t>オヨ</t>
    </rPh>
    <rPh sb="217" eb="220">
      <t>タイシンカ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</si>
</sst>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58.75</c:v>
                </c:pt>
                <c:pt idx="1">
                  <c:v>60</c:v>
                </c:pt>
                <c:pt idx="2">
                  <c:v>61.15</c:v>
                </c:pt>
                <c:pt idx="3">
                  <c:v>60.52</c:v>
                </c:pt>
                <c:pt idx="4">
                  <c:v>61.01</c:v>
                </c:pt>
              </c:numCache>
            </c:numRef>
          </c:val>
          <c:extLst>
            <c:ext xmlns:c16="http://schemas.microsoft.com/office/drawing/2014/chart" uri="{C3380CC4-5D6E-409C-BE32-E72D297353CC}">
              <c16:uniqueId val="{00000000-28C4-4429-824A-04F4AC5D17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28C4-4429-824A-04F4AC5D17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47.49</c:v>
                </c:pt>
                <c:pt idx="1">
                  <c:v>48.3</c:v>
                </c:pt>
                <c:pt idx="2">
                  <c:v>48.42</c:v>
                </c:pt>
                <c:pt idx="3">
                  <c:v>46.45</c:v>
                </c:pt>
                <c:pt idx="4">
                  <c:v>48.35</c:v>
                </c:pt>
              </c:numCache>
            </c:numRef>
          </c:val>
          <c:extLst>
            <c:ext xmlns:c16="http://schemas.microsoft.com/office/drawing/2014/chart" uri="{C3380CC4-5D6E-409C-BE32-E72D297353CC}">
              <c16:uniqueId val="{00000000-15A8-4DC1-8DD4-D13D0F8A89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15A8-4DC1-8DD4-D13D0F8A89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0.35</c:v>
                </c:pt>
                <c:pt idx="1">
                  <c:v>0.84</c:v>
                </c:pt>
                <c:pt idx="2">
                  <c:v>1.35</c:v>
                </c:pt>
                <c:pt idx="3">
                  <c:v>0.11</c:v>
                </c:pt>
                <c:pt idx="4">
                  <c:v>0.25</c:v>
                </c:pt>
              </c:numCache>
            </c:numRef>
          </c:val>
          <c:extLst>
            <c:ext xmlns:c16="http://schemas.microsoft.com/office/drawing/2014/chart" uri="{C3380CC4-5D6E-409C-BE32-E72D297353CC}">
              <c16:uniqueId val="{00000000-B420-4B86-B992-61675F1E0C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B420-4B86-B992-61675F1E0C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773.59</c:v>
                </c:pt>
                <c:pt idx="1">
                  <c:v>733.05</c:v>
                </c:pt>
                <c:pt idx="2">
                  <c:v>947.68</c:v>
                </c:pt>
                <c:pt idx="3">
                  <c:v>740.63</c:v>
                </c:pt>
                <c:pt idx="4">
                  <c:v>1162.93</c:v>
                </c:pt>
              </c:numCache>
            </c:numRef>
          </c:val>
          <c:extLst>
            <c:ext xmlns:c16="http://schemas.microsoft.com/office/drawing/2014/chart" uri="{C3380CC4-5D6E-409C-BE32-E72D297353CC}">
              <c16:uniqueId val="{00000000-C8A0-44E8-8F28-F7CB0069E8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C8A0-44E8-8F28-F7CB0069E8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1-43CE-9FD4-D7E408119F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9421-43CE-9FD4-D7E408119F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108.93</c:v>
                </c:pt>
                <c:pt idx="1">
                  <c:v>108.39</c:v>
                </c:pt>
                <c:pt idx="2">
                  <c:v>106</c:v>
                </c:pt>
                <c:pt idx="3">
                  <c:v>109.26</c:v>
                </c:pt>
                <c:pt idx="4">
                  <c:v>109.14</c:v>
                </c:pt>
              </c:numCache>
            </c:numRef>
          </c:val>
          <c:extLst>
            <c:ext xmlns:c16="http://schemas.microsoft.com/office/drawing/2014/chart" uri="{C3380CC4-5D6E-409C-BE32-E72D297353CC}">
              <c16:uniqueId val="{00000000-2F8A-4763-AAFE-779BD9CB53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2F8A-4763-AAFE-779BD9CB53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32.28</c:v>
                </c:pt>
                <c:pt idx="1">
                  <c:v>32.49</c:v>
                </c:pt>
                <c:pt idx="2">
                  <c:v>33.049999999999997</c:v>
                </c:pt>
                <c:pt idx="3">
                  <c:v>31.88</c:v>
                </c:pt>
                <c:pt idx="4">
                  <c:v>31.95</c:v>
                </c:pt>
              </c:numCache>
            </c:numRef>
          </c:val>
          <c:extLst>
            <c:ext xmlns:c16="http://schemas.microsoft.com/office/drawing/2014/chart" uri="{C3380CC4-5D6E-409C-BE32-E72D297353CC}">
              <c16:uniqueId val="{00000000-C16E-46B3-BB7A-3B6460D8C6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C16E-46B3-BB7A-3B6460D8C6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28.56</c:v>
                </c:pt>
                <c:pt idx="1">
                  <c:v>28.26</c:v>
                </c:pt>
                <c:pt idx="2">
                  <c:v>27.48</c:v>
                </c:pt>
                <c:pt idx="3">
                  <c:v>27.03</c:v>
                </c:pt>
                <c:pt idx="4">
                  <c:v>27</c:v>
                </c:pt>
              </c:numCache>
            </c:numRef>
          </c:val>
          <c:extLst>
            <c:ext xmlns:c16="http://schemas.microsoft.com/office/drawing/2014/chart" uri="{C3380CC4-5D6E-409C-BE32-E72D297353CC}">
              <c16:uniqueId val="{00000000-1925-4BBF-851B-BC60DFD7E7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1925-4BBF-851B-BC60DFD7E7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40.98</c:v>
                </c:pt>
                <c:pt idx="1">
                  <c:v>41.36</c:v>
                </c:pt>
                <c:pt idx="2">
                  <c:v>41.68</c:v>
                </c:pt>
                <c:pt idx="3">
                  <c:v>41.67</c:v>
                </c:pt>
                <c:pt idx="4">
                  <c:v>41.57</c:v>
                </c:pt>
              </c:numCache>
            </c:numRef>
          </c:val>
          <c:extLst>
            <c:ext xmlns:c16="http://schemas.microsoft.com/office/drawing/2014/chart" uri="{C3380CC4-5D6E-409C-BE32-E72D297353CC}">
              <c16:uniqueId val="{00000000-1F8A-4949-BBE3-8E55B4F5A7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1F8A-4949-BBE3-8E55B4F5A7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1D-44DE-A31A-1D92271D8C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8B1D-44DE-A31A-1D92271D8C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110.73</c:v>
                </c:pt>
                <c:pt idx="1">
                  <c:v>112.04</c:v>
                </c:pt>
                <c:pt idx="2">
                  <c:v>109.17</c:v>
                </c:pt>
                <c:pt idx="3">
                  <c:v>109.2</c:v>
                </c:pt>
                <c:pt idx="4">
                  <c:v>108.04</c:v>
                </c:pt>
              </c:numCache>
            </c:numRef>
          </c:val>
          <c:extLst>
            <c:ext xmlns:c16="http://schemas.microsoft.com/office/drawing/2014/chart" uri="{C3380CC4-5D6E-409C-BE32-E72D297353CC}">
              <c16:uniqueId val="{00000000-E38E-47BE-8CE3-AD470C6AAC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E38E-47BE-8CE3-AD470C6AAC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V51" zoomScale="90" zoomScaleNormal="90" workbookViewId="0">
      <selection activeCell="SM66" sqref="SM66:TA6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愛知県　名古屋市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140000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37803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65.3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58201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110.73</v>
      </c>
      <c r="Y32" s="121"/>
      <c r="Z32" s="121"/>
      <c r="AA32" s="121"/>
      <c r="AB32" s="121"/>
      <c r="AC32" s="121"/>
      <c r="AD32" s="121"/>
      <c r="AE32" s="121"/>
      <c r="AF32" s="121"/>
      <c r="AG32" s="121"/>
      <c r="AH32" s="121"/>
      <c r="AI32" s="121"/>
      <c r="AJ32" s="121"/>
      <c r="AK32" s="121"/>
      <c r="AL32" s="121"/>
      <c r="AM32" s="121"/>
      <c r="AN32" s="121"/>
      <c r="AO32" s="121"/>
      <c r="AP32" s="121"/>
      <c r="AQ32" s="122"/>
      <c r="AR32" s="120">
        <f>データ!U6</f>
        <v>112.04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109.17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109.2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108.04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773.59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733.05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947.68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740.63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1162.93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117.28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116.96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117.47</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115.38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113.53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53.3</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50.25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51.91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53.86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75.17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687.99</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655.75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578.19000000000005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638.35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521.36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208.47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193.85</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204.31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214.2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242.32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108.93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108.39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109.26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109.14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32.28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32.49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33.049999999999997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31.88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31.95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28.56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28.26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27.48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27.03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40.98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41.36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41.68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41.67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41.57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105.71</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105.06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106.98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103.06</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100.74</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25.98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26.84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26.08</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26.92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27.33</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40.67</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40.89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41.59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40.409999999999997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62.59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61.76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62.75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61.99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62.26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H29</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H30</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R01</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R02</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R03</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H29</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H30</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R01</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R02</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R03</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H29</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H30</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R01</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R02</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R03</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58.75</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60</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61.15</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60.52</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61.01</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47.49</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48.3</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48.42</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46.45</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48.35</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0.35</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0.84</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1.35</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0.11</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0.25</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55.25</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57.11</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57.57</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57.63</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58.13</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44.05</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51.87</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52.33</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52.35</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53.69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1.3</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0.28000000000000003</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0.77</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0.22</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DESWqXE8C6KKRu/gl5grS3PC6LspXlO2Gk8xFvCGr/p8rHsru+23Yaw0fE9+PEo8UeZtknFIE8+TFl9Mcz5HQ==" saltValue="qSeSIWDRKEvV7kteDQqy5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110.73</v>
      </c>
      <c r="U6" s="35">
        <f>U7</f>
        <v>112.04</v>
      </c>
      <c r="V6" s="35">
        <f>V7</f>
        <v>109.17</v>
      </c>
      <c r="W6" s="35">
        <f>W7</f>
        <v>109.2</v>
      </c>
      <c r="X6" s="35">
        <f t="shared" si="3"/>
        <v>108.04</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773.59</v>
      </c>
      <c r="AQ6" s="35">
        <f>AQ7</f>
        <v>733.05</v>
      </c>
      <c r="AR6" s="35">
        <f>AR7</f>
        <v>947.68</v>
      </c>
      <c r="AS6" s="35">
        <f>AS7</f>
        <v>740.63</v>
      </c>
      <c r="AT6" s="35">
        <f t="shared" si="3"/>
        <v>1162.93</v>
      </c>
      <c r="AU6" s="35">
        <f t="shared" si="3"/>
        <v>687.99</v>
      </c>
      <c r="AV6" s="35">
        <f t="shared" si="3"/>
        <v>655.75</v>
      </c>
      <c r="AW6" s="35">
        <f t="shared" si="3"/>
        <v>578.19000000000005</v>
      </c>
      <c r="AX6" s="35">
        <f t="shared" si="3"/>
        <v>638.35</v>
      </c>
      <c r="AY6" s="35">
        <f t="shared" si="3"/>
        <v>521.36</v>
      </c>
      <c r="AZ6" s="33" t="str">
        <f>IF(AZ7="-","【-】","【"&amp;SUBSTITUTE(TEXT(AZ7,"#,##0.00"),"-","△")&amp;"】")</f>
        <v>【462.72】</v>
      </c>
      <c r="BA6" s="35">
        <f t="shared" si="3"/>
        <v>0</v>
      </c>
      <c r="BB6" s="35">
        <f>BB7</f>
        <v>0</v>
      </c>
      <c r="BC6" s="35">
        <f>BC7</f>
        <v>0</v>
      </c>
      <c r="BD6" s="35">
        <f>BD7</f>
        <v>0</v>
      </c>
      <c r="BE6" s="35">
        <f t="shared" si="3"/>
        <v>0</v>
      </c>
      <c r="BF6" s="35">
        <f t="shared" si="3"/>
        <v>208.47</v>
      </c>
      <c r="BG6" s="35">
        <f t="shared" si="3"/>
        <v>193.85</v>
      </c>
      <c r="BH6" s="35">
        <f t="shared" si="3"/>
        <v>204.31</v>
      </c>
      <c r="BI6" s="35">
        <f t="shared" si="3"/>
        <v>214.2</v>
      </c>
      <c r="BJ6" s="35">
        <f t="shared" si="3"/>
        <v>242.32</v>
      </c>
      <c r="BK6" s="33" t="str">
        <f>IF(BK7="-","【-】","【"&amp;SUBSTITUTE(TEXT(BK7,"#,##0.00"),"-","△")&amp;"】")</f>
        <v>【233.92】</v>
      </c>
      <c r="BL6" s="35">
        <f t="shared" si="3"/>
        <v>108.93</v>
      </c>
      <c r="BM6" s="35">
        <f>BM7</f>
        <v>108.39</v>
      </c>
      <c r="BN6" s="35">
        <f>BN7</f>
        <v>106</v>
      </c>
      <c r="BO6" s="35">
        <f>BO7</f>
        <v>109.26</v>
      </c>
      <c r="BP6" s="35">
        <f t="shared" si="3"/>
        <v>109.14</v>
      </c>
      <c r="BQ6" s="35">
        <f t="shared" si="3"/>
        <v>105.71</v>
      </c>
      <c r="BR6" s="35">
        <f t="shared" si="3"/>
        <v>105.06</v>
      </c>
      <c r="BS6" s="35">
        <f t="shared" si="3"/>
        <v>106.98</v>
      </c>
      <c r="BT6" s="35">
        <f t="shared" si="3"/>
        <v>103.06</v>
      </c>
      <c r="BU6" s="35">
        <f t="shared" si="3"/>
        <v>100.74</v>
      </c>
      <c r="BV6" s="33" t="str">
        <f>IF(BV7="-","【-】","【"&amp;SUBSTITUTE(TEXT(BV7,"#,##0.00"),"-","△")&amp;"】")</f>
        <v>【112.31】</v>
      </c>
      <c r="BW6" s="35">
        <f t="shared" si="3"/>
        <v>32.28</v>
      </c>
      <c r="BX6" s="35">
        <f>BX7</f>
        <v>32.49</v>
      </c>
      <c r="BY6" s="35">
        <f>BY7</f>
        <v>33.049999999999997</v>
      </c>
      <c r="BZ6" s="35">
        <f>BZ7</f>
        <v>31.88</v>
      </c>
      <c r="CA6" s="35">
        <f t="shared" si="3"/>
        <v>31.95</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28.56</v>
      </c>
      <c r="CI6" s="35">
        <f>CI7</f>
        <v>28.26</v>
      </c>
      <c r="CJ6" s="35">
        <f>CJ7</f>
        <v>27.48</v>
      </c>
      <c r="CK6" s="35">
        <f>CK7</f>
        <v>27.03</v>
      </c>
      <c r="CL6" s="35">
        <f t="shared" si="5"/>
        <v>27</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40.98</v>
      </c>
      <c r="CT6" s="35">
        <f>CT7</f>
        <v>41.36</v>
      </c>
      <c r="CU6" s="35">
        <f>CU7</f>
        <v>41.68</v>
      </c>
      <c r="CV6" s="35">
        <f>CV7</f>
        <v>41.67</v>
      </c>
      <c r="CW6" s="35">
        <f t="shared" si="6"/>
        <v>41.57</v>
      </c>
      <c r="CX6" s="35">
        <f t="shared" si="6"/>
        <v>62.59</v>
      </c>
      <c r="CY6" s="35">
        <f t="shared" si="6"/>
        <v>61.76</v>
      </c>
      <c r="CZ6" s="35">
        <f t="shared" si="6"/>
        <v>62.75</v>
      </c>
      <c r="DA6" s="35">
        <f t="shared" si="6"/>
        <v>61.99</v>
      </c>
      <c r="DB6" s="35">
        <f t="shared" si="6"/>
        <v>62.26</v>
      </c>
      <c r="DC6" s="33" t="str">
        <f>IF(DC7="-","【-】","【"&amp;SUBSTITUTE(TEXT(DC7,"#,##0.00"),"-","△")&amp;"】")</f>
        <v>【76.67】</v>
      </c>
      <c r="DD6" s="35">
        <f t="shared" ref="DD6:DM6" si="7">DD7</f>
        <v>58.75</v>
      </c>
      <c r="DE6" s="35">
        <f>DE7</f>
        <v>60</v>
      </c>
      <c r="DF6" s="35">
        <f>DF7</f>
        <v>61.15</v>
      </c>
      <c r="DG6" s="35">
        <f>DG7</f>
        <v>60.52</v>
      </c>
      <c r="DH6" s="35">
        <f t="shared" si="7"/>
        <v>61.01</v>
      </c>
      <c r="DI6" s="35">
        <f t="shared" si="7"/>
        <v>55.25</v>
      </c>
      <c r="DJ6" s="35">
        <f t="shared" si="7"/>
        <v>57.11</v>
      </c>
      <c r="DK6" s="35">
        <f t="shared" si="7"/>
        <v>57.57</v>
      </c>
      <c r="DL6" s="35">
        <f t="shared" si="7"/>
        <v>57.63</v>
      </c>
      <c r="DM6" s="35">
        <f t="shared" si="7"/>
        <v>58.13</v>
      </c>
      <c r="DN6" s="33" t="str">
        <f>IF(DN7="-","【-】","【"&amp;SUBSTITUTE(TEXT(DN7,"#,##0.00"),"-","△")&amp;"】")</f>
        <v>【60.20】</v>
      </c>
      <c r="DO6" s="35">
        <f t="shared" ref="DO6:DX6" si="8">DO7</f>
        <v>47.49</v>
      </c>
      <c r="DP6" s="35">
        <f>DP7</f>
        <v>48.3</v>
      </c>
      <c r="DQ6" s="35">
        <f>DQ7</f>
        <v>48.42</v>
      </c>
      <c r="DR6" s="35">
        <f>DR7</f>
        <v>46.45</v>
      </c>
      <c r="DS6" s="35">
        <f t="shared" si="8"/>
        <v>48.35</v>
      </c>
      <c r="DT6" s="35">
        <f t="shared" si="8"/>
        <v>44.05</v>
      </c>
      <c r="DU6" s="35">
        <f t="shared" si="8"/>
        <v>51.87</v>
      </c>
      <c r="DV6" s="35">
        <f t="shared" si="8"/>
        <v>52.33</v>
      </c>
      <c r="DW6" s="35">
        <f t="shared" si="8"/>
        <v>52.35</v>
      </c>
      <c r="DX6" s="35">
        <f t="shared" si="8"/>
        <v>53.69</v>
      </c>
      <c r="DY6" s="33" t="str">
        <f>IF(DY7="-","【-】","【"&amp;SUBSTITUTE(TEXT(DY7,"#,##0.00"),"-","△")&amp;"】")</f>
        <v>【48.27】</v>
      </c>
      <c r="DZ6" s="35">
        <f t="shared" ref="DZ6:EI6" si="9">DZ7</f>
        <v>0.35</v>
      </c>
      <c r="EA6" s="35">
        <f>EA7</f>
        <v>0.84</v>
      </c>
      <c r="EB6" s="35">
        <f>EB7</f>
        <v>1.35</v>
      </c>
      <c r="EC6" s="35">
        <f>EC7</f>
        <v>0.11</v>
      </c>
      <c r="ED6" s="35">
        <f t="shared" si="9"/>
        <v>0.25</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140000</v>
      </c>
      <c r="L7" s="37" t="s">
        <v>96</v>
      </c>
      <c r="M7" s="38">
        <v>1</v>
      </c>
      <c r="N7" s="38">
        <v>37803</v>
      </c>
      <c r="O7" s="39" t="s">
        <v>97</v>
      </c>
      <c r="P7" s="39">
        <v>65.3</v>
      </c>
      <c r="Q7" s="38">
        <v>112</v>
      </c>
      <c r="R7" s="38">
        <v>58201</v>
      </c>
      <c r="S7" s="37" t="s">
        <v>98</v>
      </c>
      <c r="T7" s="40">
        <v>110.73</v>
      </c>
      <c r="U7" s="40">
        <v>112.04</v>
      </c>
      <c r="V7" s="40">
        <v>109.17</v>
      </c>
      <c r="W7" s="40">
        <v>109.2</v>
      </c>
      <c r="X7" s="40">
        <v>108.04</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773.59</v>
      </c>
      <c r="AQ7" s="40">
        <v>733.05</v>
      </c>
      <c r="AR7" s="40">
        <v>947.68</v>
      </c>
      <c r="AS7" s="40">
        <v>740.63</v>
      </c>
      <c r="AT7" s="40">
        <v>1162.93</v>
      </c>
      <c r="AU7" s="40">
        <v>687.99</v>
      </c>
      <c r="AV7" s="40">
        <v>655.75</v>
      </c>
      <c r="AW7" s="40">
        <v>578.19000000000005</v>
      </c>
      <c r="AX7" s="40">
        <v>638.35</v>
      </c>
      <c r="AY7" s="40">
        <v>521.36</v>
      </c>
      <c r="AZ7" s="40">
        <v>462.72</v>
      </c>
      <c r="BA7" s="40">
        <v>0</v>
      </c>
      <c r="BB7" s="40">
        <v>0</v>
      </c>
      <c r="BC7" s="40">
        <v>0</v>
      </c>
      <c r="BD7" s="40">
        <v>0</v>
      </c>
      <c r="BE7" s="40">
        <v>0</v>
      </c>
      <c r="BF7" s="40">
        <v>208.47</v>
      </c>
      <c r="BG7" s="40">
        <v>193.85</v>
      </c>
      <c r="BH7" s="40">
        <v>204.31</v>
      </c>
      <c r="BI7" s="40">
        <v>214.2</v>
      </c>
      <c r="BJ7" s="40">
        <v>242.32</v>
      </c>
      <c r="BK7" s="40">
        <v>233.92</v>
      </c>
      <c r="BL7" s="40">
        <v>108.93</v>
      </c>
      <c r="BM7" s="40">
        <v>108.39</v>
      </c>
      <c r="BN7" s="40">
        <v>106</v>
      </c>
      <c r="BO7" s="40">
        <v>109.26</v>
      </c>
      <c r="BP7" s="40">
        <v>109.14</v>
      </c>
      <c r="BQ7" s="40">
        <v>105.71</v>
      </c>
      <c r="BR7" s="40">
        <v>105.06</v>
      </c>
      <c r="BS7" s="40">
        <v>106.98</v>
      </c>
      <c r="BT7" s="40">
        <v>103.06</v>
      </c>
      <c r="BU7" s="40">
        <v>100.74</v>
      </c>
      <c r="BV7" s="40">
        <v>112.31</v>
      </c>
      <c r="BW7" s="40">
        <v>32.28</v>
      </c>
      <c r="BX7" s="40">
        <v>32.49</v>
      </c>
      <c r="BY7" s="40">
        <v>33.049999999999997</v>
      </c>
      <c r="BZ7" s="40">
        <v>31.88</v>
      </c>
      <c r="CA7" s="40">
        <v>31.95</v>
      </c>
      <c r="CB7" s="40">
        <v>25.98</v>
      </c>
      <c r="CC7" s="40">
        <v>26.84</v>
      </c>
      <c r="CD7" s="40">
        <v>26.08</v>
      </c>
      <c r="CE7" s="40">
        <v>26.92</v>
      </c>
      <c r="CF7" s="40">
        <v>27.33</v>
      </c>
      <c r="CG7" s="40">
        <v>19.07</v>
      </c>
      <c r="CH7" s="40">
        <v>28.56</v>
      </c>
      <c r="CI7" s="40">
        <v>28.26</v>
      </c>
      <c r="CJ7" s="40">
        <v>27.48</v>
      </c>
      <c r="CK7" s="40">
        <v>27.03</v>
      </c>
      <c r="CL7" s="40">
        <v>27</v>
      </c>
      <c r="CM7" s="40">
        <v>40.67</v>
      </c>
      <c r="CN7" s="40">
        <v>40.89</v>
      </c>
      <c r="CO7" s="40">
        <v>41.59</v>
      </c>
      <c r="CP7" s="40">
        <v>40.29</v>
      </c>
      <c r="CQ7" s="40">
        <v>40.409999999999997</v>
      </c>
      <c r="CR7" s="40">
        <v>54.01</v>
      </c>
      <c r="CS7" s="40">
        <v>40.98</v>
      </c>
      <c r="CT7" s="40">
        <v>41.36</v>
      </c>
      <c r="CU7" s="40">
        <v>41.68</v>
      </c>
      <c r="CV7" s="40">
        <v>41.67</v>
      </c>
      <c r="CW7" s="40">
        <v>41.57</v>
      </c>
      <c r="CX7" s="40">
        <v>62.59</v>
      </c>
      <c r="CY7" s="40">
        <v>61.76</v>
      </c>
      <c r="CZ7" s="40">
        <v>62.75</v>
      </c>
      <c r="DA7" s="40">
        <v>61.99</v>
      </c>
      <c r="DB7" s="40">
        <v>62.26</v>
      </c>
      <c r="DC7" s="40">
        <v>76.67</v>
      </c>
      <c r="DD7" s="40">
        <v>58.75</v>
      </c>
      <c r="DE7" s="40">
        <v>60</v>
      </c>
      <c r="DF7" s="40">
        <v>61.15</v>
      </c>
      <c r="DG7" s="40">
        <v>60.52</v>
      </c>
      <c r="DH7" s="40">
        <v>61.01</v>
      </c>
      <c r="DI7" s="40">
        <v>55.25</v>
      </c>
      <c r="DJ7" s="40">
        <v>57.11</v>
      </c>
      <c r="DK7" s="40">
        <v>57.57</v>
      </c>
      <c r="DL7" s="40">
        <v>57.63</v>
      </c>
      <c r="DM7" s="40">
        <v>58.13</v>
      </c>
      <c r="DN7" s="40">
        <v>60.2</v>
      </c>
      <c r="DO7" s="40">
        <v>47.49</v>
      </c>
      <c r="DP7" s="40">
        <v>48.3</v>
      </c>
      <c r="DQ7" s="40">
        <v>48.42</v>
      </c>
      <c r="DR7" s="40">
        <v>46.45</v>
      </c>
      <c r="DS7" s="40">
        <v>48.35</v>
      </c>
      <c r="DT7" s="40">
        <v>44.05</v>
      </c>
      <c r="DU7" s="40">
        <v>51.87</v>
      </c>
      <c r="DV7" s="40">
        <v>52.33</v>
      </c>
      <c r="DW7" s="40">
        <v>52.35</v>
      </c>
      <c r="DX7" s="40">
        <v>53.69</v>
      </c>
      <c r="DY7" s="40">
        <v>48.27</v>
      </c>
      <c r="DZ7" s="40">
        <v>0.35</v>
      </c>
      <c r="EA7" s="40">
        <v>0.84</v>
      </c>
      <c r="EB7" s="40">
        <v>1.35</v>
      </c>
      <c r="EC7" s="40">
        <v>0.11</v>
      </c>
      <c r="ED7" s="40">
        <v>0.25</v>
      </c>
      <c r="EE7" s="40">
        <v>1.3</v>
      </c>
      <c r="EF7" s="40">
        <v>0.28000000000000003</v>
      </c>
      <c r="EG7" s="40">
        <v>0.77</v>
      </c>
      <c r="EH7" s="40">
        <v>0.24</v>
      </c>
      <c r="EI7" s="40">
        <v>0.22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110.73</v>
      </c>
      <c r="V11" s="48">
        <f>IF(U6="-",NA(),U6)</f>
        <v>112.04</v>
      </c>
      <c r="W11" s="48">
        <f>IF(V6="-",NA(),V6)</f>
        <v>109.17</v>
      </c>
      <c r="X11" s="48">
        <f>IF(W6="-",NA(),W6)</f>
        <v>109.2</v>
      </c>
      <c r="Y11" s="48">
        <f>IF(X6="-",NA(),X6)</f>
        <v>108.04</v>
      </c>
      <c r="AE11" s="47" t="s">
        <v>23</v>
      </c>
      <c r="AF11" s="48">
        <f>IF(AE6="-",NA(),AE6)</f>
        <v>0</v>
      </c>
      <c r="AG11" s="48">
        <f>IF(AF6="-",NA(),AF6)</f>
        <v>0</v>
      </c>
      <c r="AH11" s="48">
        <f>IF(AG6="-",NA(),AG6)</f>
        <v>0</v>
      </c>
      <c r="AI11" s="48">
        <f>IF(AH6="-",NA(),AH6)</f>
        <v>0</v>
      </c>
      <c r="AJ11" s="48">
        <f>IF(AI6="-",NA(),AI6)</f>
        <v>0</v>
      </c>
      <c r="AP11" s="47" t="s">
        <v>23</v>
      </c>
      <c r="AQ11" s="48">
        <f>IF(AP6="-",NA(),AP6)</f>
        <v>773.59</v>
      </c>
      <c r="AR11" s="48">
        <f>IF(AQ6="-",NA(),AQ6)</f>
        <v>733.05</v>
      </c>
      <c r="AS11" s="48">
        <f>IF(AR6="-",NA(),AR6)</f>
        <v>947.68</v>
      </c>
      <c r="AT11" s="48">
        <f>IF(AS6="-",NA(),AS6)</f>
        <v>740.63</v>
      </c>
      <c r="AU11" s="48">
        <f>IF(AT6="-",NA(),AT6)</f>
        <v>1162.93</v>
      </c>
      <c r="BA11" s="47" t="s">
        <v>23</v>
      </c>
      <c r="BB11" s="48">
        <f>IF(BA6="-",NA(),BA6)</f>
        <v>0</v>
      </c>
      <c r="BC11" s="48">
        <f>IF(BB6="-",NA(),BB6)</f>
        <v>0</v>
      </c>
      <c r="BD11" s="48">
        <f>IF(BC6="-",NA(),BC6)</f>
        <v>0</v>
      </c>
      <c r="BE11" s="48">
        <f>IF(BD6="-",NA(),BD6)</f>
        <v>0</v>
      </c>
      <c r="BF11" s="48">
        <f>IF(BE6="-",NA(),BE6)</f>
        <v>0</v>
      </c>
      <c r="BL11" s="47" t="s">
        <v>23</v>
      </c>
      <c r="BM11" s="48">
        <f>IF(BL6="-",NA(),BL6)</f>
        <v>108.93</v>
      </c>
      <c r="BN11" s="48">
        <f>IF(BM6="-",NA(),BM6)</f>
        <v>108.39</v>
      </c>
      <c r="BO11" s="48">
        <f>IF(BN6="-",NA(),BN6)</f>
        <v>106</v>
      </c>
      <c r="BP11" s="48">
        <f>IF(BO6="-",NA(),BO6)</f>
        <v>109.26</v>
      </c>
      <c r="BQ11" s="48">
        <f>IF(BP6="-",NA(),BP6)</f>
        <v>109.14</v>
      </c>
      <c r="BW11" s="47" t="s">
        <v>23</v>
      </c>
      <c r="BX11" s="48">
        <f>IF(BW6="-",NA(),BW6)</f>
        <v>32.28</v>
      </c>
      <c r="BY11" s="48">
        <f>IF(BX6="-",NA(),BX6)</f>
        <v>32.49</v>
      </c>
      <c r="BZ11" s="48">
        <f>IF(BY6="-",NA(),BY6)</f>
        <v>33.049999999999997</v>
      </c>
      <c r="CA11" s="48">
        <f>IF(BZ6="-",NA(),BZ6)</f>
        <v>31.88</v>
      </c>
      <c r="CB11" s="48">
        <f>IF(CA6="-",NA(),CA6)</f>
        <v>31.95</v>
      </c>
      <c r="CH11" s="47" t="s">
        <v>23</v>
      </c>
      <c r="CI11" s="48">
        <f>IF(CH6="-",NA(),CH6)</f>
        <v>28.56</v>
      </c>
      <c r="CJ11" s="48">
        <f>IF(CI6="-",NA(),CI6)</f>
        <v>28.26</v>
      </c>
      <c r="CK11" s="48">
        <f>IF(CJ6="-",NA(),CJ6)</f>
        <v>27.48</v>
      </c>
      <c r="CL11" s="48">
        <f>IF(CK6="-",NA(),CK6)</f>
        <v>27.03</v>
      </c>
      <c r="CM11" s="48">
        <f>IF(CL6="-",NA(),CL6)</f>
        <v>27</v>
      </c>
      <c r="CS11" s="47" t="s">
        <v>23</v>
      </c>
      <c r="CT11" s="48">
        <f>IF(CS6="-",NA(),CS6)</f>
        <v>40.98</v>
      </c>
      <c r="CU11" s="48">
        <f>IF(CT6="-",NA(),CT6)</f>
        <v>41.36</v>
      </c>
      <c r="CV11" s="48">
        <f>IF(CU6="-",NA(),CU6)</f>
        <v>41.68</v>
      </c>
      <c r="CW11" s="48">
        <f>IF(CV6="-",NA(),CV6)</f>
        <v>41.67</v>
      </c>
      <c r="CX11" s="48">
        <f>IF(CW6="-",NA(),CW6)</f>
        <v>41.57</v>
      </c>
      <c r="DD11" s="47" t="s">
        <v>23</v>
      </c>
      <c r="DE11" s="48">
        <f>IF(DD6="-",NA(),DD6)</f>
        <v>58.75</v>
      </c>
      <c r="DF11" s="48">
        <f>IF(DE6="-",NA(),DE6)</f>
        <v>60</v>
      </c>
      <c r="DG11" s="48">
        <f>IF(DF6="-",NA(),DF6)</f>
        <v>61.15</v>
      </c>
      <c r="DH11" s="48">
        <f>IF(DG6="-",NA(),DG6)</f>
        <v>60.52</v>
      </c>
      <c r="DI11" s="48">
        <f>IF(DH6="-",NA(),DH6)</f>
        <v>61.01</v>
      </c>
      <c r="DO11" s="47" t="s">
        <v>23</v>
      </c>
      <c r="DP11" s="48">
        <f>IF(DO6="-",NA(),DO6)</f>
        <v>47.49</v>
      </c>
      <c r="DQ11" s="48">
        <f>IF(DP6="-",NA(),DP6)</f>
        <v>48.3</v>
      </c>
      <c r="DR11" s="48">
        <f>IF(DQ6="-",NA(),DQ6)</f>
        <v>48.42</v>
      </c>
      <c r="DS11" s="48">
        <f>IF(DR6="-",NA(),DR6)</f>
        <v>46.45</v>
      </c>
      <c r="DT11" s="48">
        <f>IF(DS6="-",NA(),DS6)</f>
        <v>48.35</v>
      </c>
      <c r="DZ11" s="47" t="s">
        <v>23</v>
      </c>
      <c r="EA11" s="48">
        <f>IF(DZ6="-",NA(),DZ6)</f>
        <v>0.35</v>
      </c>
      <c r="EB11" s="48">
        <f>IF(EA6="-",NA(),EA6)</f>
        <v>0.84</v>
      </c>
      <c r="EC11" s="48">
        <f>IF(EB6="-",NA(),EB6)</f>
        <v>1.35</v>
      </c>
      <c r="ED11" s="48">
        <f>IF(EC6="-",NA(),EC6)</f>
        <v>0.11</v>
      </c>
      <c r="EE11" s="48">
        <f>IF(ED6="-",NA(),ED6)</f>
        <v>0.25</v>
      </c>
    </row>
    <row r="12" spans="1:140">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2023-01-27T06:50:22Z</cp:lastPrinted>
  <dcterms:created xsi:type="dcterms:W3CDTF">2022-12-01T02:35:02Z</dcterms:created>
  <dcterms:modified xsi:type="dcterms:W3CDTF">2023-01-27T06:50:24Z</dcterms:modified>
  <cp:category/>
</cp:coreProperties>
</file>