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vsuinas02\600400_経営企画室\03.経営係\13国からの通知等（経営比較分析表）\R05.1.6 【1月24日〆】公営企業に係る経営比較分析表（令和３年度決算）の分析等について（依頼）\回答\"/>
    </mc:Choice>
  </mc:AlternateContent>
  <xr:revisionPtr revIDLastSave="0" documentId="13_ncr:1_{813044D0-A090-49C9-A86F-8A22FCA5FABF}" xr6:coauthVersionLast="36" xr6:coauthVersionMax="36" xr10:uidLastSave="{00000000-0000-0000-0000-000000000000}"/>
  <workbookProtection workbookAlgorithmName="SHA-512" workbookHashValue="PdppZQnhz8nPHxmsBOXvIH7nRR45YrTIQhpFbD4YNt9ar8vI1Zvw8ElV8/g5lfUMbhR/jadctQ+yeKdMoIIVZw==" workbookSaltValue="Y+4HegOPPPtMwzvfg/edK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BB10" i="4"/>
  <c r="AT10" i="4"/>
  <c r="W10" i="4"/>
  <c r="I10" i="4"/>
  <c r="B10" i="4"/>
  <c r="AT8" i="4"/>
  <c r="AL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<sst xmlns="http://schemas.openxmlformats.org/spreadsheetml/2006/main" count="228" uniqueCount="114">
  <si>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</si>
  <si>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</si>
  <si>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</si>
  <si>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</si>
  <si>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</si>
  <si>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</si>
  <si>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</si>
  <si>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</si>
  <si>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</si>
  <si>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</si>
  <si>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</si>
  <si>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</si>
  <si>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</si>
  <si>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</si>
  <si>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</si>
  <si>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</si>
  <si>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</si>
  <si>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</si>
  <si>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</si>
  <si>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</si>
  <si>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</si>
  <si>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</si>
  <si>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</si>
  <si>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</si>
  <si>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</si>
  <si>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</si>
  <si>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</si>
  <si>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</si>
  <si>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</si>
  <si>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</si>
  <si>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</si>
  <si>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</si>
  <si>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</si>
  <si>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</si>
  <si>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</si>
  <si>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</si>
  <si>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</si>
  <si>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</si>
  <si>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</si>
  <si>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</si>
  <si>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</si>
  <si>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</si>
  <si>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</si>
  <si>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</si>
  <si>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</si>
  <si>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</si>
  <si>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</si>
  <si>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</si>
  <si>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</si>
  <si>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</si>
  <si>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</si>
  <si>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</si>
  <si>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</si>
  <si>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</si>
  <si>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</si>
  <si>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</si>
  <si>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</si>
  <si>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</si>
  <si>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</si>
  <si>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</si>
  <si>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</si>
  <si>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</si>
  <si>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</si>
  <si>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</si>
  <si>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</si>
  <si>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</si>
  <si>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</si>
  <si>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</si>
  <si>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</si>
  <si>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</si>
  <si>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</si>
  <si>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</si>
  <si>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</si>
  <si>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</si>
  <si>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</si>
  <si>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</si>
  <si>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</si>
  <si>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</si>
  <si>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</si>
  <si>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</si>
  <si>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</si>
  <si>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</si>
  <si>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</si>
  <si>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</si>
  <si>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</si>
  <si>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</si>
  <si>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</si>
  <si>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</si>
  <si>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</si>
  <si>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</si>
  <si>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</si>
  <si>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</si>
  <si>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</si>
  <si>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堺市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</si>
  <si>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</si>
  <si>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</si>
  <si>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</si>
  <si>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</si>
  <si>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</si>
  <si>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</si>
  <si>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</si>
  <si>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</si>
  <si>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</si>
  <si>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</si>
  <si>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</si>
  <si>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</si>
  <si>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</si>
  <si>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</si>
  <si>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</si>
  <si>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</si>
  <si>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</si>
  <si>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経営の健全性・効率性に関して、本市の事業経営の状況は、他市と比較して概ね良好と言える。
　しかし、長期的な課題として人口減少による給水収益の減少や施設の老朽化に対する更新投資が必要となる。
　そのため、令和5年度から開始する新たな経営戦略では、人口減少や施設の老朽化など長期的課題に対する方向性に基づいた8年間の具体的取り組みと目標値を定めた。経営戦略に基づき経営基盤を強化することで、長期の投資と財源のバランス確保する。
</t>
    <rPh sb="81" eb="82">
      <t>タイ</t>
    </rPh>
    <rPh sb="86" eb="88">
      <t>トウシ</t>
    </rPh>
    <rPh sb="89" eb="91">
      <t>ヒツヨウ</t>
    </rPh>
    <rPh sb="102" eb="104">
      <t>レイワ</t>
    </rPh>
    <rPh sb="105" eb="107">
      <t>ネンド</t>
    </rPh>
    <rPh sb="109" eb="111">
      <t>カイシ</t>
    </rPh>
    <rPh sb="113" eb="114">
      <t>アラ</t>
    </rPh>
    <rPh sb="116" eb="118">
      <t>ケイエイ</t>
    </rPh>
    <rPh sb="118" eb="120">
      <t>センリャク</t>
    </rPh>
    <rPh sb="123" eb="125">
      <t>ジンコウ</t>
    </rPh>
    <rPh sb="125" eb="127">
      <t>ゲンショウ</t>
    </rPh>
    <rPh sb="128" eb="130">
      <t>シセツ</t>
    </rPh>
    <rPh sb="131" eb="134">
      <t>ロウキュウカ</t>
    </rPh>
    <rPh sb="136" eb="139">
      <t>チョウキテキ</t>
    </rPh>
    <rPh sb="139" eb="141">
      <t>カダイ</t>
    </rPh>
    <rPh sb="142" eb="143">
      <t>タイ</t>
    </rPh>
    <rPh sb="145" eb="148">
      <t>ホウコウセイ</t>
    </rPh>
    <rPh sb="149" eb="150">
      <t>モト</t>
    </rPh>
    <rPh sb="154" eb="156">
      <t>ネンカン</t>
    </rPh>
    <rPh sb="157" eb="160">
      <t>グタイテキ</t>
    </rPh>
    <rPh sb="160" eb="161">
      <t>ト</t>
    </rPh>
    <rPh sb="162" eb="163">
      <t>ク</t>
    </rPh>
    <rPh sb="165" eb="168">
      <t>モクヒョウチ</t>
    </rPh>
    <rPh sb="169" eb="170">
      <t>サダ</t>
    </rPh>
    <rPh sb="173" eb="175">
      <t>ケイエイ</t>
    </rPh>
    <rPh sb="175" eb="177">
      <t>センリャク</t>
    </rPh>
    <rPh sb="178" eb="179">
      <t>モト</t>
    </rPh>
    <rPh sb="181" eb="183">
      <t>ケイエイ</t>
    </rPh>
    <rPh sb="183" eb="185">
      <t>キバン</t>
    </rPh>
    <rPh sb="186" eb="188">
      <t>キョウカ</t>
    </rPh>
    <rPh sb="194" eb="196">
      <t>チョウキ</t>
    </rPh>
    <rPh sb="197" eb="199">
      <t>トウシ</t>
    </rPh>
    <rPh sb="200" eb="202">
      <t>ザイゲン</t>
    </rPh>
    <phoneticPr fontId="4"/>
  </si>
  <si>
    <t xml:space="preserve">①経常収支比率は、類似団体値を下回っているが100%を上回っており、健全な経営状態にある。
③流動比率は207.9%となり、前払金（流動資産）の増加により、前年度から2.1ポイント上昇した。短期的な資金繰りについては相対的に余裕があると言える。④企業債残高対給水収益比率は、昨年度と比較し減少した。本指標は、施設の更新や災害に備えた投資による企業債残高の増加や水需要の減少により、緩やかに増加傾向にある。長期的には企業債の新規発行額を抑制するなど適正な管理に努める。
⑤料金回収率は100％を上回っていることから、現状は給水に要した費用を料金収入で賄えている。
⑥給水原価は過年度と同水準で推移している。今後は、水道施設の更新や災害に備えた投資に伴い、減価償却費や支払利息増加、給水原価の上昇が想定される。管材料の見直しや、未利用資産の活用などの収支改善に取組むことで、給水原価低減に努める。
⑦施設利用率は、1日平均給水量が減少したため前年度値を下回った。将来的に人口減少が進んだ場合は、施設能力の余剰が想定されるため、施設の更新に合わせたダウンサイジングや広域連携による施設統廃合を進めていく。⑧有収率は、計画的な経年管路の更新工事に加え、漏水調査実施サイクルの見直しや対象範囲の拡大のほか、IoT 技術を活用した監視型のセンサーの設置などの不明水削減の取組により、令和元年度より3年連続で向上している。引き続き、計画的な漏水調査や管路更新などを進めるとともに、給水量の監視や分析などにより、さらなる不明水の削減に取り組む。
</t>
    <rPh sb="137" eb="140">
      <t>サクネンド</t>
    </rPh>
    <rPh sb="141" eb="143">
      <t>ヒカク</t>
    </rPh>
    <rPh sb="144" eb="146">
      <t>ゲンショウ</t>
    </rPh>
    <rPh sb="154" eb="156">
      <t>シセツ</t>
    </rPh>
    <rPh sb="157" eb="159">
      <t>コウシン</t>
    </rPh>
    <rPh sb="160" eb="162">
      <t>サイガイ</t>
    </rPh>
    <rPh sb="163" eb="164">
      <t>ソナ</t>
    </rPh>
    <rPh sb="166" eb="168">
      <t>トウシ</t>
    </rPh>
    <rPh sb="196" eb="198">
      <t>ケイコウ</t>
    </rPh>
    <rPh sb="202" eb="205">
      <t>チョウキテキ</t>
    </rPh>
    <rPh sb="207" eb="209">
      <t>キギョウ</t>
    </rPh>
    <rPh sb="209" eb="210">
      <t>サイ</t>
    </rPh>
    <rPh sb="211" eb="213">
      <t>シンキ</t>
    </rPh>
    <rPh sb="213" eb="216">
      <t>ハッコウガク</t>
    </rPh>
    <rPh sb="217" eb="219">
      <t>ヨクセイ</t>
    </rPh>
    <rPh sb="223" eb="225">
      <t>テキセイ</t>
    </rPh>
    <rPh sb="226" eb="228">
      <t>カンリ</t>
    </rPh>
    <rPh sb="229" eb="230">
      <t>ツト</t>
    </rPh>
    <rPh sb="282" eb="284">
      <t>キュウスイ</t>
    </rPh>
    <rPh sb="284" eb="286">
      <t>ゲンカ</t>
    </rPh>
    <rPh sb="287" eb="290">
      <t>カネンド</t>
    </rPh>
    <rPh sb="291" eb="294">
      <t>ドウスイジュン</t>
    </rPh>
    <rPh sb="295" eb="297">
      <t>スイイ</t>
    </rPh>
    <rPh sb="302" eb="304">
      <t>コンゴ</t>
    </rPh>
    <rPh sb="323" eb="324">
      <t>トモナ</t>
    </rPh>
    <rPh sb="385" eb="387">
      <t>キュウスイ</t>
    </rPh>
    <rPh sb="387" eb="389">
      <t>ゲンカ</t>
    </rPh>
    <rPh sb="389" eb="391">
      <t>テイゲン</t>
    </rPh>
    <rPh sb="392" eb="393">
      <t>ツト</t>
    </rPh>
    <rPh sb="425" eb="426">
      <t>マワ</t>
    </rPh>
    <phoneticPr fontId="4"/>
  </si>
  <si>
    <t>①有形固定資産減価償却率は、類似団体を下回っている。②管路経年化率について、本市の法定耐用年数（40年）を超える水道管路は約470kmとなった。本市は高度経済成長期に布設された管路の大量更新時期を迎えており、多額の投資が必要となるため、アセットマネジメント手法を用いた超長期の投資計画を策定した。管路の調査結果などを踏まえた目標耐用年数を定め事業量を平準化することで、老朽化に対する投資と財源のバランスを確保する。なお、目標耐用年数は法定耐用年数を上回るものであるため、長期的に①と②の指標値は上昇傾向で推移する見通し。
③管路更新率は、本市の値は類似団体と同水準であり、計画的な更新が行えていると言える。今後とも、年平均で配水支管を約1％、幹線管を約2％更新することで健全度を保ちつつ施設を維持管理していく予定である。</t>
    <rPh sb="14" eb="18">
      <t>ルイジダンタイ</t>
    </rPh>
    <rPh sb="19" eb="21">
      <t>シタマワ</t>
    </rPh>
    <rPh sb="38" eb="40">
      <t>ホンシ</t>
    </rPh>
    <rPh sb="140" eb="142">
      <t>ケイカク</t>
    </rPh>
    <rPh sb="148" eb="150">
      <t>カンロ</t>
    </rPh>
    <rPh sb="151" eb="153">
      <t>チョウサ</t>
    </rPh>
    <rPh sb="153" eb="155">
      <t>ケッカ</t>
    </rPh>
    <rPh sb="158" eb="159">
      <t>フ</t>
    </rPh>
    <rPh sb="162" eb="164">
      <t>モクヒョウ</t>
    </rPh>
    <rPh sb="164" eb="168">
      <t>タイヨウネンスウ</t>
    </rPh>
    <rPh sb="169" eb="170">
      <t>サダ</t>
    </rPh>
    <rPh sb="171" eb="173">
      <t>ジギョウ</t>
    </rPh>
    <rPh sb="173" eb="174">
      <t>リョウ</t>
    </rPh>
    <rPh sb="175" eb="178">
      <t>ヘイジュンカ</t>
    </rPh>
    <rPh sb="184" eb="187">
      <t>ロウキュウカ</t>
    </rPh>
    <rPh sb="188" eb="189">
      <t>タイ</t>
    </rPh>
    <rPh sb="191" eb="193">
      <t>トウシ</t>
    </rPh>
    <rPh sb="194" eb="196">
      <t>ザイゲン</t>
    </rPh>
    <rPh sb="202" eb="204">
      <t>カクホ</t>
    </rPh>
    <rPh sb="247" eb="24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</si>
</sst>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1.01</c:v>
                </c:pt>
                <c:pt idx="1">
                  <c:v>1.23</c:v>
                </c:pt>
                <c:pt idx="2">
                  <c:v>1.1000000000000001</c:v>
                </c:pt>
                <c:pt idx="3">
                  <c:v>1.44</c:v>
                </c:pt>
                <c:pt idx="4">
                  <c:v>1.1000000000000001</c:v>
                </c:pt>
              </c:numCache>
            </c:numRef>
          </c:val>
          <c:extLst>
            <c:ext xmlns:c16="http://schemas.microsoft.com/office/drawing/2014/chart" uri="{C3380CC4-5D6E-409C-BE32-E72D297353CC}">
              <c16:uniqueId val="{00000000-AE7A-4D9C-9905-649ECDB8AC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AE7A-4D9C-9905-649ECDB8AC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64.83</c:v>
                </c:pt>
                <c:pt idx="1">
                  <c:v>65.25</c:v>
                </c:pt>
                <c:pt idx="2">
                  <c:v>63.68</c:v>
                </c:pt>
                <c:pt idx="3">
                  <c:v>60.78</c:v>
                </c:pt>
                <c:pt idx="4">
                  <c:v>59.69</c:v>
                </c:pt>
              </c:numCache>
            </c:numRef>
          </c:val>
          <c:extLst>
            <c:ext xmlns:c16="http://schemas.microsoft.com/office/drawing/2014/chart" uri="{C3380CC4-5D6E-409C-BE32-E72D297353CC}">
              <c16:uniqueId val="{00000000-4BEB-46F3-B9CE-B10DC9BF77C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4BEB-46F3-B9CE-B10DC9BF77C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91.59</c:v>
                </c:pt>
                <c:pt idx="1">
                  <c:v>90.68</c:v>
                </c:pt>
                <c:pt idx="2">
                  <c:v>91.3</c:v>
                </c:pt>
                <c:pt idx="3">
                  <c:v>92.55</c:v>
                </c:pt>
                <c:pt idx="4">
                  <c:v>93.35</c:v>
                </c:pt>
              </c:numCache>
            </c:numRef>
          </c:val>
          <c:extLst>
            <c:ext xmlns:c16="http://schemas.microsoft.com/office/drawing/2014/chart" uri="{C3380CC4-5D6E-409C-BE32-E72D297353CC}">
              <c16:uniqueId val="{00000000-79C5-46F6-8311-7B0CB11C41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79C5-46F6-8311-7B0CB11C41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109.34</c:v>
                </c:pt>
                <c:pt idx="1">
                  <c:v>110.28</c:v>
                </c:pt>
                <c:pt idx="2">
                  <c:v>109.04</c:v>
                </c:pt>
                <c:pt idx="3">
                  <c:v>103.5</c:v>
                </c:pt>
                <c:pt idx="4">
                  <c:v>106.72</c:v>
                </c:pt>
              </c:numCache>
            </c:numRef>
          </c:val>
          <c:extLst>
            <c:ext xmlns:c16="http://schemas.microsoft.com/office/drawing/2014/chart" uri="{C3380CC4-5D6E-409C-BE32-E72D297353CC}">
              <c16:uniqueId val="{00000000-B583-4025-88B7-676DD7A277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B583-4025-88B7-676DD7A277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39.72</c:v>
                </c:pt>
                <c:pt idx="1">
                  <c:v>40.54</c:v>
                </c:pt>
                <c:pt idx="2">
                  <c:v>40.68</c:v>
                </c:pt>
                <c:pt idx="3">
                  <c:v>40.5</c:v>
                </c:pt>
                <c:pt idx="4">
                  <c:v>41.37</c:v>
                </c:pt>
              </c:numCache>
            </c:numRef>
          </c:val>
          <c:extLst>
            <c:ext xmlns:c16="http://schemas.microsoft.com/office/drawing/2014/chart" uri="{C3380CC4-5D6E-409C-BE32-E72D297353CC}">
              <c16:uniqueId val="{00000000-4363-49BA-B13E-A04275C7B1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4363-49BA-B13E-A04275C7B1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18.38</c:v>
                </c:pt>
                <c:pt idx="1">
                  <c:v>18.510000000000002</c:v>
                </c:pt>
                <c:pt idx="2">
                  <c:v>18.96</c:v>
                </c:pt>
                <c:pt idx="3">
                  <c:v>19.03</c:v>
                </c:pt>
                <c:pt idx="4">
                  <c:v>19.309999999999999</c:v>
                </c:pt>
              </c:numCache>
            </c:numRef>
          </c:val>
          <c:extLst>
            <c:ext xmlns:c16="http://schemas.microsoft.com/office/drawing/2014/chart" uri="{C3380CC4-5D6E-409C-BE32-E72D297353CC}">
              <c16:uniqueId val="{00000000-E49E-475D-9850-9CC16DE2C2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E49E-475D-9850-9CC16DE2C2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EE-45AF-872F-2A05C00C25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5EE-45AF-872F-2A05C00C25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230.34</c:v>
                </c:pt>
                <c:pt idx="1">
                  <c:v>250.98</c:v>
                </c:pt>
                <c:pt idx="2">
                  <c:v>225.95</c:v>
                </c:pt>
                <c:pt idx="3">
                  <c:v>205.8</c:v>
                </c:pt>
                <c:pt idx="4">
                  <c:v>207.93</c:v>
                </c:pt>
              </c:numCache>
            </c:numRef>
          </c:val>
          <c:extLst>
            <c:ext xmlns:c16="http://schemas.microsoft.com/office/drawing/2014/chart" uri="{C3380CC4-5D6E-409C-BE32-E72D297353CC}">
              <c16:uniqueId val="{00000000-4E5F-4036-841D-C0BE395942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4E5F-4036-841D-C0BE395942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210.84</c:v>
                </c:pt>
                <c:pt idx="1">
                  <c:v>226.91</c:v>
                </c:pt>
                <c:pt idx="2">
                  <c:v>235.54</c:v>
                </c:pt>
                <c:pt idx="3">
                  <c:v>267.83999999999997</c:v>
                </c:pt>
                <c:pt idx="4">
                  <c:v>264.66000000000003</c:v>
                </c:pt>
              </c:numCache>
            </c:numRef>
          </c:val>
          <c:extLst>
            <c:ext xmlns:c16="http://schemas.microsoft.com/office/drawing/2014/chart" uri="{C3380CC4-5D6E-409C-BE32-E72D297353CC}">
              <c16:uniqueId val="{00000000-C837-473F-85D8-876B74D0A1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C837-473F-85D8-876B74D0A1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105.23</c:v>
                </c:pt>
                <c:pt idx="1">
                  <c:v>105.6</c:v>
                </c:pt>
                <c:pt idx="2">
                  <c:v>104.21</c:v>
                </c:pt>
                <c:pt idx="3">
                  <c:v>98.4</c:v>
                </c:pt>
                <c:pt idx="4">
                  <c:v>101.3</c:v>
                </c:pt>
              </c:numCache>
            </c:numRef>
          </c:val>
          <c:extLst>
            <c:ext xmlns:c16="http://schemas.microsoft.com/office/drawing/2014/chart" uri="{C3380CC4-5D6E-409C-BE32-E72D297353CC}">
              <c16:uniqueId val="{00000000-3F33-4087-9DD3-53B78B067C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3F33-4087-9DD3-53B78B067C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156.74</c:v>
                </c:pt>
                <c:pt idx="1">
                  <c:v>156.19999999999999</c:v>
                </c:pt>
                <c:pt idx="2">
                  <c:v>156.69</c:v>
                </c:pt>
                <c:pt idx="3">
                  <c:v>151.02000000000001</c:v>
                </c:pt>
                <c:pt idx="4">
                  <c:v>157.38</c:v>
                </c:pt>
              </c:numCache>
            </c:numRef>
          </c:val>
          <c:extLst>
            <c:ext xmlns:c16="http://schemas.microsoft.com/office/drawing/2014/chart" uri="{C3380CC4-5D6E-409C-BE32-E72D297353CC}">
              <c16:uniqueId val="{00000000-A8F4-4F38-B06C-CB1951F940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A8F4-4F38-B06C-CB1951F940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6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大阪府　堺市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政令市等</v>
      </c>
      <c r="X8" s="75"/>
      <c r="Y8" s="75"/>
      <c r="Z8" s="75"/>
      <c r="AA8" s="75"/>
      <c r="AB8" s="75"/>
      <c r="AC8" s="75"/>
      <c r="AD8" s="75" t="str">
        <f>データ!$M$6</f>
        <v>自治体職員</v>
      </c>
      <c r="AE8" s="75"/>
      <c r="AF8" s="75"/>
      <c r="AG8" s="75"/>
      <c r="AH8" s="75"/>
      <c r="AI8" s="75"/>
      <c r="AJ8" s="75"/>
      <c r="AK8" s="2"/>
      <c r="AL8" s="66">
        <f>データ!$R$6</f>
        <v>826158</v>
      </c>
      <c r="AM8" s="66"/>
      <c r="AN8" s="66"/>
      <c r="AO8" s="66"/>
      <c r="AP8" s="66"/>
      <c r="AQ8" s="66"/>
      <c r="AR8" s="66"/>
      <c r="AS8" s="66"/>
      <c r="AT8" s="37">
        <f>データ!$S$6</f>
        <v>149.83000000000001</v>
      </c>
      <c r="AU8" s="38"/>
      <c r="AV8" s="38"/>
      <c r="AW8" s="38"/>
      <c r="AX8" s="38"/>
      <c r="AY8" s="38"/>
      <c r="AZ8" s="38"/>
      <c r="BA8" s="38"/>
      <c r="BB8" s="55">
        <f>データ!$T$6</f>
        <v>5513.97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67.040000000000006</v>
      </c>
      <c r="J10" s="38"/>
      <c r="K10" s="38"/>
      <c r="L10" s="38"/>
      <c r="M10" s="38"/>
      <c r="N10" s="38"/>
      <c r="O10" s="65"/>
      <c r="P10" s="55">
        <f>データ!$P$6</f>
        <v>99.99</v>
      </c>
      <c r="Q10" s="55"/>
      <c r="R10" s="55"/>
      <c r="S10" s="55"/>
      <c r="T10" s="55"/>
      <c r="U10" s="55"/>
      <c r="V10" s="55"/>
      <c r="W10" s="66">
        <f>データ!$Q$6</f>
        <v>2464</v>
      </c>
      <c r="X10" s="66"/>
      <c r="Y10" s="66"/>
      <c r="Z10" s="66"/>
      <c r="AA10" s="66"/>
      <c r="AB10" s="66"/>
      <c r="AC10" s="66"/>
      <c r="AD10" s="2"/>
      <c r="AE10" s="2"/>
      <c r="AF10" s="2"/>
      <c r="AG10" s="2"/>
      <c r="AH10" s="2"/>
      <c r="AI10" s="2"/>
      <c r="AJ10" s="2"/>
      <c r="AK10" s="2"/>
      <c r="AL10" s="66">
        <f>データ!$U$6</f>
        <v>824971</v>
      </c>
      <c r="AM10" s="66"/>
      <c r="AN10" s="66"/>
      <c r="AO10" s="66"/>
      <c r="AP10" s="66"/>
      <c r="AQ10" s="66"/>
      <c r="AR10" s="66"/>
      <c r="AS10" s="66"/>
      <c r="AT10" s="37">
        <f>データ!$V$6</f>
        <v>149.81</v>
      </c>
      <c r="AU10" s="38"/>
      <c r="AV10" s="38"/>
      <c r="AW10" s="38"/>
      <c r="AX10" s="38"/>
      <c r="AY10" s="38"/>
      <c r="AZ10" s="38"/>
      <c r="BA10" s="38"/>
      <c r="BB10" s="55">
        <f>データ!$W$6</f>
        <v>5506.78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BwizZpLzjMnUEa+c56vja7OwhHGw0Bk7NeFwxjfMNBcqdIcB/7iUXzy3cAO6//hs2NUc5KUTiJQmCesKa/qtA==" saltValue="orr9Ib5XPmoo9HmoQ2hJ7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271403</v>
      </c>
      <c r="D6" s="20">
        <f t="shared" si="3"/>
        <v>46</v>
      </c>
      <c r="E6" s="20">
        <f t="shared" si="3"/>
        <v>1</v>
      </c>
      <c r="F6" s="20">
        <f t="shared" si="3"/>
        <v>0</v>
      </c>
      <c r="G6" s="20">
        <f t="shared" si="3"/>
        <v>1</v>
      </c>
      <c r="H6" s="20" t="str">
        <f t="shared" si="3"/>
        <v>大阪府　堺市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67.040000000000006</v>
      </c>
      <c r="P6" s="21">
        <f t="shared" si="3"/>
        <v>99.99</v>
      </c>
      <c r="Q6" s="21">
        <f t="shared" si="3"/>
        <v>2464</v>
      </c>
      <c r="R6" s="21">
        <f t="shared" si="3"/>
        <v>826158</v>
      </c>
      <c r="S6" s="21">
        <f t="shared" si="3"/>
        <v>149.83000000000001</v>
      </c>
      <c r="T6" s="21">
        <f t="shared" si="3"/>
        <v>5513.97</v>
      </c>
      <c r="U6" s="21">
        <f t="shared" si="3"/>
        <v>824971</v>
      </c>
      <c r="V6" s="21">
        <f t="shared" si="3"/>
        <v>149.81</v>
      </c>
      <c r="W6" s="21">
        <f t="shared" si="3"/>
        <v>5506.78</v>
      </c>
      <c r="X6" s="22">
        <f>IF(X7="",NA(),X7)</f>
        <v>109.34</v>
      </c>
      <c r="Y6" s="22">
        <f t="shared" ref="Y6:AG6" si="4">IF(Y7="",NA(),Y7)</f>
        <v>110.28</v>
      </c>
      <c r="Z6" s="22">
        <f t="shared" si="4"/>
        <v>109.04</v>
      </c>
      <c r="AA6" s="22">
        <f t="shared" si="4"/>
        <v>103.5</v>
      </c>
      <c r="AB6" s="22">
        <f t="shared" si="4"/>
        <v>106.72</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230.34</v>
      </c>
      <c r="AU6" s="22">
        <f t="shared" ref="AU6:BC6" si="6">IF(AU7="",NA(),AU7)</f>
        <v>250.98</v>
      </c>
      <c r="AV6" s="22">
        <f t="shared" si="6"/>
        <v>225.95</v>
      </c>
      <c r="AW6" s="22">
        <f t="shared" si="6"/>
        <v>205.8</v>
      </c>
      <c r="AX6" s="22">
        <f t="shared" si="6"/>
        <v>207.93</v>
      </c>
      <c r="AY6" s="22">
        <f t="shared" si="6"/>
        <v>169.68</v>
      </c>
      <c r="AZ6" s="22">
        <f t="shared" si="6"/>
        <v>166.51</v>
      </c>
      <c r="BA6" s="22">
        <f t="shared" si="6"/>
        <v>172.47</v>
      </c>
      <c r="BB6" s="22">
        <f t="shared" si="6"/>
        <v>170.76</v>
      </c>
      <c r="BC6" s="22">
        <f t="shared" si="6"/>
        <v>169.11</v>
      </c>
      <c r="BD6" s="21" t="str">
        <f>IF(BD7="","",IF(BD7="-","【-】","【"&amp;SUBSTITUTE(TEXT(BD7,"#,##0.00"),"-","△")&amp;"】"))</f>
        <v>【261.51】</v>
      </c>
      <c r="BE6" s="22">
        <f>IF(BE7="",NA(),BE7)</f>
        <v>210.84</v>
      </c>
      <c r="BF6" s="22">
        <f t="shared" ref="BF6:BN6" si="7">IF(BF7="",NA(),BF7)</f>
        <v>226.91</v>
      </c>
      <c r="BG6" s="22">
        <f t="shared" si="7"/>
        <v>235.54</v>
      </c>
      <c r="BH6" s="22">
        <f t="shared" si="7"/>
        <v>267.83999999999997</v>
      </c>
      <c r="BI6" s="22">
        <f t="shared" si="7"/>
        <v>264.66000000000003</v>
      </c>
      <c r="BJ6" s="22">
        <f t="shared" si="7"/>
        <v>203.63</v>
      </c>
      <c r="BK6" s="22">
        <f t="shared" si="7"/>
        <v>198.51</v>
      </c>
      <c r="BL6" s="22">
        <f t="shared" si="7"/>
        <v>193.57</v>
      </c>
      <c r="BM6" s="22">
        <f t="shared" si="7"/>
        <v>200.12</v>
      </c>
      <c r="BN6" s="22">
        <f t="shared" si="7"/>
        <v>194.42</v>
      </c>
      <c r="BO6" s="21" t="str">
        <f>IF(BO7="","",IF(BO7="-","【-】","【"&amp;SUBSTITUTE(TEXT(BO7,"#,##0.00"),"-","△")&amp;"】"))</f>
        <v>【265.16】</v>
      </c>
      <c r="BP6" s="22">
        <f>IF(BP7="",NA(),BP7)</f>
        <v>105.23</v>
      </c>
      <c r="BQ6" s="22">
        <f t="shared" ref="BQ6:BY6" si="8">IF(BQ7="",NA(),BQ7)</f>
        <v>105.6</v>
      </c>
      <c r="BR6" s="22">
        <f t="shared" si="8"/>
        <v>104.21</v>
      </c>
      <c r="BS6" s="22">
        <f t="shared" si="8"/>
        <v>98.4</v>
      </c>
      <c r="BT6" s="22">
        <f t="shared" si="8"/>
        <v>101.3</v>
      </c>
      <c r="BU6" s="22">
        <f t="shared" si="8"/>
        <v>103.04</v>
      </c>
      <c r="BV6" s="22">
        <f t="shared" si="8"/>
        <v>103.28</v>
      </c>
      <c r="BW6" s="22">
        <f t="shared" si="8"/>
        <v>102.26</v>
      </c>
      <c r="BX6" s="22">
        <f t="shared" si="8"/>
        <v>98.26</v>
      </c>
      <c r="BY6" s="22">
        <f t="shared" si="8"/>
        <v>100.4</v>
      </c>
      <c r="BZ6" s="21" t="str">
        <f>IF(BZ7="","",IF(BZ7="-","【-】","【"&amp;SUBSTITUTE(TEXT(BZ7,"#,##0.00"),"-","△")&amp;"】"))</f>
        <v>【102.35】</v>
      </c>
      <c r="CA6" s="22">
        <f>IF(CA7="",NA(),CA7)</f>
        <v>156.74</v>
      </c>
      <c r="CB6" s="22">
        <f t="shared" ref="CB6:CJ6" si="9">IF(CB7="",NA(),CB7)</f>
        <v>156.19999999999999</v>
      </c>
      <c r="CC6" s="22">
        <f t="shared" si="9"/>
        <v>156.69</v>
      </c>
      <c r="CD6" s="22">
        <f t="shared" si="9"/>
        <v>151.02000000000001</v>
      </c>
      <c r="CE6" s="22">
        <f t="shared" si="9"/>
        <v>157.38</v>
      </c>
      <c r="CF6" s="22">
        <f t="shared" si="9"/>
        <v>173</v>
      </c>
      <c r="CG6" s="22">
        <f t="shared" si="9"/>
        <v>173.11</v>
      </c>
      <c r="CH6" s="22">
        <f t="shared" si="9"/>
        <v>174.34</v>
      </c>
      <c r="CI6" s="22">
        <f t="shared" si="9"/>
        <v>172.33</v>
      </c>
      <c r="CJ6" s="22">
        <f t="shared" si="9"/>
        <v>172.8</v>
      </c>
      <c r="CK6" s="21" t="str">
        <f>IF(CK7="","",IF(CK7="-","【-】","【"&amp;SUBSTITUTE(TEXT(CK7,"#,##0.00"),"-","△")&amp;"】"))</f>
        <v>【167.74】</v>
      </c>
      <c r="CL6" s="22">
        <f>IF(CL7="",NA(),CL7)</f>
        <v>64.83</v>
      </c>
      <c r="CM6" s="22">
        <f t="shared" ref="CM6:CU6" si="10">IF(CM7="",NA(),CM7)</f>
        <v>65.25</v>
      </c>
      <c r="CN6" s="22">
        <f t="shared" si="10"/>
        <v>63.68</v>
      </c>
      <c r="CO6" s="22">
        <f t="shared" si="10"/>
        <v>60.78</v>
      </c>
      <c r="CP6" s="22">
        <f t="shared" si="10"/>
        <v>59.69</v>
      </c>
      <c r="CQ6" s="22">
        <f t="shared" si="10"/>
        <v>59.36</v>
      </c>
      <c r="CR6" s="22">
        <f t="shared" si="10"/>
        <v>59.32</v>
      </c>
      <c r="CS6" s="22">
        <f t="shared" si="10"/>
        <v>59.12</v>
      </c>
      <c r="CT6" s="22">
        <f t="shared" si="10"/>
        <v>59.37</v>
      </c>
      <c r="CU6" s="22">
        <f t="shared" si="10"/>
        <v>58.84</v>
      </c>
      <c r="CV6" s="21" t="str">
        <f>IF(CV7="","",IF(CV7="-","【-】","【"&amp;SUBSTITUTE(TEXT(CV7,"#,##0.00"),"-","△")&amp;"】"))</f>
        <v>【60.29】</v>
      </c>
      <c r="CW6" s="22">
        <f>IF(CW7="",NA(),CW7)</f>
        <v>91.59</v>
      </c>
      <c r="CX6" s="22">
        <f t="shared" ref="CX6:DF6" si="11">IF(CX7="",NA(),CX7)</f>
        <v>90.68</v>
      </c>
      <c r="CY6" s="22">
        <f t="shared" si="11"/>
        <v>91.3</v>
      </c>
      <c r="CZ6" s="22">
        <f t="shared" si="11"/>
        <v>92.55</v>
      </c>
      <c r="DA6" s="22">
        <f t="shared" si="11"/>
        <v>93.35</v>
      </c>
      <c r="DB6" s="22">
        <f t="shared" si="11"/>
        <v>93.82</v>
      </c>
      <c r="DC6" s="22">
        <f t="shared" si="11"/>
        <v>93.74</v>
      </c>
      <c r="DD6" s="22">
        <f t="shared" si="11"/>
        <v>93.64</v>
      </c>
      <c r="DE6" s="22">
        <f t="shared" si="11"/>
        <v>93.68</v>
      </c>
      <c r="DF6" s="22">
        <f t="shared" si="11"/>
        <v>94.13</v>
      </c>
      <c r="DG6" s="21" t="str">
        <f>IF(DG7="","",IF(DG7="-","【-】","【"&amp;SUBSTITUTE(TEXT(DG7,"#,##0.00"),"-","△")&amp;"】"))</f>
        <v>【90.12】</v>
      </c>
      <c r="DH6" s="22">
        <f>IF(DH7="",NA(),DH7)</f>
        <v>39.72</v>
      </c>
      <c r="DI6" s="22">
        <f t="shared" ref="DI6:DQ6" si="12">IF(DI7="",NA(),DI7)</f>
        <v>40.54</v>
      </c>
      <c r="DJ6" s="22">
        <f t="shared" si="12"/>
        <v>40.68</v>
      </c>
      <c r="DK6" s="22">
        <f t="shared" si="12"/>
        <v>40.5</v>
      </c>
      <c r="DL6" s="22">
        <f t="shared" si="12"/>
        <v>41.37</v>
      </c>
      <c r="DM6" s="22">
        <f t="shared" si="12"/>
        <v>48.64</v>
      </c>
      <c r="DN6" s="22">
        <f t="shared" si="12"/>
        <v>49.23</v>
      </c>
      <c r="DO6" s="22">
        <f t="shared" si="12"/>
        <v>49.78</v>
      </c>
      <c r="DP6" s="22">
        <f t="shared" si="12"/>
        <v>50.32</v>
      </c>
      <c r="DQ6" s="22">
        <f t="shared" si="12"/>
        <v>50.93</v>
      </c>
      <c r="DR6" s="21" t="str">
        <f>IF(DR7="","",IF(DR7="-","【-】","【"&amp;SUBSTITUTE(TEXT(DR7,"#,##0.00"),"-","△")&amp;"】"))</f>
        <v>【50.88】</v>
      </c>
      <c r="DS6" s="22">
        <f>IF(DS7="",NA(),DS7)</f>
        <v>18.38</v>
      </c>
      <c r="DT6" s="22">
        <f t="shared" ref="DT6:EB6" si="13">IF(DT7="",NA(),DT7)</f>
        <v>18.510000000000002</v>
      </c>
      <c r="DU6" s="22">
        <f t="shared" si="13"/>
        <v>18.96</v>
      </c>
      <c r="DV6" s="22">
        <f t="shared" si="13"/>
        <v>19.03</v>
      </c>
      <c r="DW6" s="22">
        <f t="shared" si="13"/>
        <v>19.309999999999999</v>
      </c>
      <c r="DX6" s="22">
        <f t="shared" si="13"/>
        <v>19.95</v>
      </c>
      <c r="DY6" s="22">
        <f t="shared" si="13"/>
        <v>21.62</v>
      </c>
      <c r="DZ6" s="22">
        <f t="shared" si="13"/>
        <v>22.79</v>
      </c>
      <c r="EA6" s="22">
        <f t="shared" si="13"/>
        <v>24.26</v>
      </c>
      <c r="EB6" s="22">
        <f t="shared" si="13"/>
        <v>25.55</v>
      </c>
      <c r="EC6" s="21" t="str">
        <f>IF(EC7="","",IF(EC7="-","【-】","【"&amp;SUBSTITUTE(TEXT(EC7,"#,##0.00"),"-","△")&amp;"】"))</f>
        <v>【22.30】</v>
      </c>
      <c r="ED6" s="22">
        <f>IF(ED7="",NA(),ED7)</f>
        <v>1.01</v>
      </c>
      <c r="EE6" s="22">
        <f t="shared" ref="EE6:EM6" si="14">IF(EE7="",NA(),EE7)</f>
        <v>1.23</v>
      </c>
      <c r="EF6" s="22">
        <f t="shared" si="14"/>
        <v>1.1000000000000001</v>
      </c>
      <c r="EG6" s="22">
        <f t="shared" si="14"/>
        <v>1.44</v>
      </c>
      <c r="EH6" s="22">
        <f t="shared" si="14"/>
        <v>1.1000000000000001</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271403</v>
      </c>
      <c r="D7" s="24">
        <v>46</v>
      </c>
      <c r="E7" s="24">
        <v>1</v>
      </c>
      <c r="F7" s="24">
        <v>0</v>
      </c>
      <c r="G7" s="24">
        <v>1</v>
      </c>
      <c r="H7" s="24" t="s">
        <v>93</v>
      </c>
      <c r="I7" s="24" t="s">
        <v>94</v>
      </c>
      <c r="J7" s="24" t="s">
        <v>95</v>
      </c>
      <c r="K7" s="24" t="s">
        <v>96</v>
      </c>
      <c r="L7" s="24" t="s">
        <v>97</v>
      </c>
      <c r="M7" s="24" t="s">
        <v>98</v>
      </c>
      <c r="N7" s="25" t="s">
        <v>99</v>
      </c>
      <c r="O7" s="25">
        <v>67.040000000000006</v>
      </c>
      <c r="P7" s="25">
        <v>99.99</v>
      </c>
      <c r="Q7" s="25">
        <v>2464</v>
      </c>
      <c r="R7" s="25">
        <v>826158</v>
      </c>
      <c r="S7" s="25">
        <v>149.83000000000001</v>
      </c>
      <c r="T7" s="25">
        <v>5513.97</v>
      </c>
      <c r="U7" s="25">
        <v>824971</v>
      </c>
      <c r="V7" s="25">
        <v>149.81</v>
      </c>
      <c r="W7" s="25">
        <v>5506.78</v>
      </c>
      <c r="X7" s="25">
        <v>109.34</v>
      </c>
      <c r="Y7" s="25">
        <v>110.28</v>
      </c>
      <c r="Z7" s="25">
        <v>109.04</v>
      </c>
      <c r="AA7" s="25">
        <v>103.5</v>
      </c>
      <c r="AB7" s="25">
        <v>106.72</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230.34</v>
      </c>
      <c r="AU7" s="25">
        <v>250.98</v>
      </c>
      <c r="AV7" s="25">
        <v>225.95</v>
      </c>
      <c r="AW7" s="25">
        <v>205.8</v>
      </c>
      <c r="AX7" s="25">
        <v>207.93</v>
      </c>
      <c r="AY7" s="25">
        <v>169.68</v>
      </c>
      <c r="AZ7" s="25">
        <v>166.51</v>
      </c>
      <c r="BA7" s="25">
        <v>172.47</v>
      </c>
      <c r="BB7" s="25">
        <v>170.76</v>
      </c>
      <c r="BC7" s="25">
        <v>169.11</v>
      </c>
      <c r="BD7" s="25">
        <v>261.51</v>
      </c>
      <c r="BE7" s="25">
        <v>210.84</v>
      </c>
      <c r="BF7" s="25">
        <v>226.91</v>
      </c>
      <c r="BG7" s="25">
        <v>235.54</v>
      </c>
      <c r="BH7" s="25">
        <v>267.83999999999997</v>
      </c>
      <c r="BI7" s="25">
        <v>264.66000000000003</v>
      </c>
      <c r="BJ7" s="25">
        <v>203.63</v>
      </c>
      <c r="BK7" s="25">
        <v>198.51</v>
      </c>
      <c r="BL7" s="25">
        <v>193.57</v>
      </c>
      <c r="BM7" s="25">
        <v>200.12</v>
      </c>
      <c r="BN7" s="25">
        <v>194.42</v>
      </c>
      <c r="BO7" s="25">
        <v>265.16000000000003</v>
      </c>
      <c r="BP7" s="25">
        <v>105.23</v>
      </c>
      <c r="BQ7" s="25">
        <v>105.6</v>
      </c>
      <c r="BR7" s="25">
        <v>104.21</v>
      </c>
      <c r="BS7" s="25">
        <v>98.4</v>
      </c>
      <c r="BT7" s="25">
        <v>101.3</v>
      </c>
      <c r="BU7" s="25">
        <v>103.04</v>
      </c>
      <c r="BV7" s="25">
        <v>103.28</v>
      </c>
      <c r="BW7" s="25">
        <v>102.26</v>
      </c>
      <c r="BX7" s="25">
        <v>98.26</v>
      </c>
      <c r="BY7" s="25">
        <v>100.4</v>
      </c>
      <c r="BZ7" s="25">
        <v>102.35</v>
      </c>
      <c r="CA7" s="25">
        <v>156.74</v>
      </c>
      <c r="CB7" s="25">
        <v>156.19999999999999</v>
      </c>
      <c r="CC7" s="25">
        <v>156.69</v>
      </c>
      <c r="CD7" s="25">
        <v>151.02000000000001</v>
      </c>
      <c r="CE7" s="25">
        <v>157.38</v>
      </c>
      <c r="CF7" s="25">
        <v>173</v>
      </c>
      <c r="CG7" s="25">
        <v>173.11</v>
      </c>
      <c r="CH7" s="25">
        <v>174.34</v>
      </c>
      <c r="CI7" s="25">
        <v>172.33</v>
      </c>
      <c r="CJ7" s="25">
        <v>172.8</v>
      </c>
      <c r="CK7" s="25">
        <v>167.74</v>
      </c>
      <c r="CL7" s="25">
        <v>64.83</v>
      </c>
      <c r="CM7" s="25">
        <v>65.25</v>
      </c>
      <c r="CN7" s="25">
        <v>63.68</v>
      </c>
      <c r="CO7" s="25">
        <v>60.78</v>
      </c>
      <c r="CP7" s="25">
        <v>59.69</v>
      </c>
      <c r="CQ7" s="25">
        <v>59.36</v>
      </c>
      <c r="CR7" s="25">
        <v>59.32</v>
      </c>
      <c r="CS7" s="25">
        <v>59.12</v>
      </c>
      <c r="CT7" s="25">
        <v>59.37</v>
      </c>
      <c r="CU7" s="25">
        <v>58.84</v>
      </c>
      <c r="CV7" s="25">
        <v>60.29</v>
      </c>
      <c r="CW7" s="25">
        <v>91.59</v>
      </c>
      <c r="CX7" s="25">
        <v>90.68</v>
      </c>
      <c r="CY7" s="25">
        <v>91.3</v>
      </c>
      <c r="CZ7" s="25">
        <v>92.55</v>
      </c>
      <c r="DA7" s="25">
        <v>93.35</v>
      </c>
      <c r="DB7" s="25">
        <v>93.82</v>
      </c>
      <c r="DC7" s="25">
        <v>93.74</v>
      </c>
      <c r="DD7" s="25">
        <v>93.64</v>
      </c>
      <c r="DE7" s="25">
        <v>93.68</v>
      </c>
      <c r="DF7" s="25">
        <v>94.13</v>
      </c>
      <c r="DG7" s="25">
        <v>90.12</v>
      </c>
      <c r="DH7" s="25">
        <v>39.72</v>
      </c>
      <c r="DI7" s="25">
        <v>40.54</v>
      </c>
      <c r="DJ7" s="25">
        <v>40.68</v>
      </c>
      <c r="DK7" s="25">
        <v>40.5</v>
      </c>
      <c r="DL7" s="25">
        <v>41.37</v>
      </c>
      <c r="DM7" s="25">
        <v>48.64</v>
      </c>
      <c r="DN7" s="25">
        <v>49.23</v>
      </c>
      <c r="DO7" s="25">
        <v>49.78</v>
      </c>
      <c r="DP7" s="25">
        <v>50.32</v>
      </c>
      <c r="DQ7" s="25">
        <v>50.93</v>
      </c>
      <c r="DR7" s="25">
        <v>50.88</v>
      </c>
      <c r="DS7" s="25">
        <v>18.38</v>
      </c>
      <c r="DT7" s="25">
        <v>18.510000000000002</v>
      </c>
      <c r="DU7" s="25">
        <v>18.96</v>
      </c>
      <c r="DV7" s="25">
        <v>19.03</v>
      </c>
      <c r="DW7" s="25">
        <v>19.309999999999999</v>
      </c>
      <c r="DX7" s="25">
        <v>19.95</v>
      </c>
      <c r="DY7" s="25">
        <v>21.62</v>
      </c>
      <c r="DZ7" s="25">
        <v>22.79</v>
      </c>
      <c r="EA7" s="25">
        <v>24.26</v>
      </c>
      <c r="EB7" s="25">
        <v>25.55</v>
      </c>
      <c r="EC7" s="25">
        <v>22.3</v>
      </c>
      <c r="ED7" s="25">
        <v>1.01</v>
      </c>
      <c r="EE7" s="25">
        <v>1.23</v>
      </c>
      <c r="EF7" s="25">
        <v>1.1000000000000001</v>
      </c>
      <c r="EG7" s="25">
        <v>1.44</v>
      </c>
      <c r="EH7" s="25">
        <v>1.1000000000000001</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堺市</cp:lastModifiedBy>
  <cp:lastPrinted>2023-01-24T02:10:42Z</cp:lastPrinted>
  <dcterms:created xsi:type="dcterms:W3CDTF">2022-12-01T01:01:23Z</dcterms:created>
  <dcterms:modified xsi:type="dcterms:W3CDTF">2023-01-25T00:14:41Z</dcterms:modified>
  <cp:category/>
</cp:coreProperties>
</file>