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suinas02\600400_経営企画室\03.経営係\13国からの通知等（経営比較分析表）\R05.1.6 【1月24日〆】公営企業に係る経営比較分析表（令和３年度決算）の分析等について（依頼）\回答\"/>
    </mc:Choice>
  </mc:AlternateContent>
  <xr:revisionPtr revIDLastSave="0" documentId="13_ncr:1_{79DAABEC-62FF-4AB7-970A-40A893A648DA}" xr6:coauthVersionLast="36" xr6:coauthVersionMax="36" xr10:uidLastSave="{00000000-0000-0000-0000-000000000000}"/>
  <workbookProtection workbookAlgorithmName="SHA-512" workbookHashValue="U9icYPAWxV9ILfi1cBjjGC3f0AAYaJRlZjmPb3RUiRO33r+k4nZ3yM6bfqNZH1UO855DBG1L6jkJx2Cu4Z0BHA==" workbookSaltValue="7LNK/OVVhDf3bnLxszaYpQ==" workbookSpinCount="100000" lockStructure="1"/>
  <bookViews>
    <workbookView xWindow="0" yWindow="0" windowWidth="18255" windowHeight="67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BB10" i="4"/>
  <c r="AT10" i="4"/>
  <c r="AL10" i="4"/>
  <c r="W10" i="4"/>
  <c r="P10" i="4"/>
  <c r="I10" i="4"/>
  <c r="AD8" i="4"/>
  <c r="W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<sst xmlns="http://schemas.openxmlformats.org/spreadsheetml/2006/main" count="231" uniqueCount="115">
  <si>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</si>
  <si>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</si>
  <si>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</si>
  <si>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</si>
  <si>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</si>
  <si>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</si>
  <si>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</si>
  <si>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</si>
  <si>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</si>
  <si>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</si>
  <si>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</si>
  <si>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</si>
  <si>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</si>
  <si>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</si>
  <si>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</si>
  <si>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</si>
  <si>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</si>
  <si>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</si>
  <si>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</si>
  <si>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</si>
  <si>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</si>
  <si>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</si>
  <si>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</si>
  <si>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</si>
  <si>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</si>
  <si>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</si>
  <si>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</si>
  <si>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</si>
  <si>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</si>
  <si>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</si>
  <si>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</si>
  <si>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</si>
  <si>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</si>
  <si>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</si>
  <si>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</si>
  <si>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</si>
  <si>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</si>
  <si>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</si>
  <si>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</si>
  <si>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</si>
  <si>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</si>
  <si>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</si>
  <si>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</si>
  <si>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</si>
  <si>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</si>
  <si>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</si>
  <si>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</si>
  <si>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</si>
  <si>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</si>
  <si>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</si>
  <si>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</si>
  <si>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</si>
  <si>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</si>
  <si>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</si>
  <si>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</si>
  <si>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</si>
  <si>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</si>
  <si>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</si>
  <si>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</si>
  <si>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</si>
  <si>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</si>
  <si>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</si>
  <si>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</si>
  <si>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</si>
  <si>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</si>
  <si>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</si>
  <si>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</si>
  <si>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</si>
  <si>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</si>
  <si>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</si>
  <si>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</si>
  <si>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</si>
  <si>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</si>
  <si>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</si>
  <si>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</si>
  <si>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</si>
  <si>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</si>
  <si>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</si>
  <si>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</si>
  <si>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</si>
  <si>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</si>
  <si>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</si>
  <si>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</si>
  <si>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</si>
  <si>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</si>
  <si>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</si>
  <si>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</si>
  <si>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</si>
  <si>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</si>
  <si>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</si>
  <si>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</si>
  <si>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</si>
  <si>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</si>
  <si>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</si>
  <si>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</si>
  <si>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</si>
  <si>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</si>
  <si>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</si>
  <si>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</si>
  <si>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</si>
  <si>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</si>
  <si>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</si>
  <si>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</si>
  <si>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</si>
  <si>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</si>
  <si>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</si>
  <si>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</si>
  <si>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</si>
  <si>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</si>
  <si>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</si>
  <si>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</si>
  <si>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</si>
  <si>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①経常収支比率は、令和3年度が106.7％となり、前年度並みの水準を維持している。
③流動比率は、100%を上回る方が望ましいが、下水道事業を行うには、多くの施設の保有が前提となり、財源に企業債を活用するため、必然的に値が低くなる。類似団体も同様に低い水準にあるため、下水道事業の構造上の問題となる。次年度も安定的に使用料収入を確保できるため、支払能力を超える負債を抱えているものではない。
④企業債残高対事業規模比率は、明確な数値基準がない指標であるが、一般的に値が低い方が望ましいとされている。平成初期に急速に下水道整備を行った際に借入れた多額の企業債の影響で、他市に比較して指標値が高い。
⑤経費回収率は、117.1％（前年比＋0.9 ポイント）となった。これは、支払利息や人件費の減少により、汚水処理原価が低減したことが大きく影響している。高利率の企業債の償還が進んだことや、これまでの経営努力の結果、経費回収率は類似団体よりも高い水準に位置するようになった。
⑦施設利用率は、66.7％（前年比＋0.2 ポイント）となった。降雨量の増加の影響を受け、一日平均処理水量が増加したことによるものである。
⑧水洗化率は、一般的に値が高い方が効率的と言える。本市の値は、比較的早くから整備を進めていた類似団体と比べて下回るものの、年々改善傾向にある。</t>
    <rPh sb="116" eb="118">
      <t>ルイジ</t>
    </rPh>
    <rPh sb="118" eb="120">
      <t>ダンタイ</t>
    </rPh>
    <rPh sb="121" eb="123">
      <t>ドウヨウ</t>
    </rPh>
    <rPh sb="124" eb="125">
      <t>ヒク</t>
    </rPh>
    <rPh sb="126" eb="128">
      <t>スイジュン</t>
    </rPh>
    <rPh sb="134" eb="137">
      <t>ゲスイドウ</t>
    </rPh>
    <rPh sb="137" eb="139">
      <t>ジギョウ</t>
    </rPh>
    <rPh sb="140" eb="142">
      <t>コウゾウ</t>
    </rPh>
    <rPh sb="142" eb="143">
      <t>ジョウ</t>
    </rPh>
    <rPh sb="144" eb="146">
      <t>モンダイ</t>
    </rPh>
    <rPh sb="150" eb="153">
      <t>ジネンド</t>
    </rPh>
    <rPh sb="154" eb="157">
      <t>アンテイテキ</t>
    </rPh>
    <rPh sb="249" eb="251">
      <t>ヘイセイ</t>
    </rPh>
    <rPh sb="251" eb="253">
      <t>ショキ</t>
    </rPh>
    <rPh sb="257" eb="260">
      <t>ゲスイドウ</t>
    </rPh>
    <rPh sb="266" eb="267">
      <t>サイ</t>
    </rPh>
    <rPh sb="268" eb="269">
      <t>カ</t>
    </rPh>
    <rPh sb="269" eb="270">
      <t>イ</t>
    </rPh>
    <rPh sb="272" eb="274">
      <t>タガク</t>
    </rPh>
    <rPh sb="275" eb="277">
      <t>キギョウ</t>
    </rPh>
    <rPh sb="277" eb="278">
      <t>サイ</t>
    </rPh>
    <rPh sb="279" eb="281">
      <t>エイキョウ</t>
    </rPh>
    <rPh sb="283" eb="285">
      <t>タシ</t>
    </rPh>
    <rPh sb="286" eb="288">
      <t>ヒカク</t>
    </rPh>
    <rPh sb="290" eb="292">
      <t>シヒョウ</t>
    </rPh>
    <rPh sb="292" eb="293">
      <t>チ</t>
    </rPh>
    <rPh sb="294" eb="295">
      <t>タカ</t>
    </rPh>
    <phoneticPr fontId="4"/>
  </si>
  <si>
    <t>　本市は、平成初期に近年急速に下水道整備を進めたため、企業債の元利償還や減価償却費の負担が経営を圧迫している。これまでの経営改善の取り組みにより、平成19年度以降は毎年純利益を確保できており、令和元年度には累積欠損金を解消できた。
　しかし、長期的な課題として、人口減少による使用料収入の減少や施設老朽化による更新費の増大が予想される。
　そのため、令和5年度から開始する新たな経営戦略では、人口減少や施設の老朽化など長期的課題に対する方向性に基づいた8年間の具体的取り組みと目標値を定めた。経営戦略に基づき経営基盤を強化することで、長期の投資と財源のバランス確保する。</t>
    <rPh sb="5" eb="7">
      <t>ヘイセイ</t>
    </rPh>
    <rPh sb="7" eb="9">
      <t>ショキ</t>
    </rPh>
    <rPh sb="273" eb="275">
      <t>ザイゲン</t>
    </rPh>
    <phoneticPr fontId="4"/>
  </si>
  <si>
    <t>①有形固定資産減価償却率は、類似団体を下回っている。
②管渠老朽化率は令和3年度は、14.5％となり、管きょ延長約3,133km に対し、標準耐用年数（50年）を超える管きょは約453kmになった。本市の汚水整備は、昭和40年代から昭和50年代前半にかけてと、昭和60年代から平成初期にかけての2度のピークがあるが、前者について、近年耐用年数を迎えている。今後は、アセットマネジメント手法に基づき管きょの更新を進める。管路調査に基づき目標耐用年数を定め、年間25kmのペースで更新することで、投資額を平準化しながら計画的に老朽化対策を進める。なお、目標耐用年数は法定耐用年数を上回るものであるため、長期的に①と②の指標値は上昇傾向で推移する見通し。
③管路更新率は、本市の値は類似団体と同水準であり、計画的な更新が行えていると言える。</t>
    <rPh sb="19" eb="21">
      <t>シタマワ</t>
    </rPh>
    <rPh sb="198" eb="199">
      <t>カン</t>
    </rPh>
    <rPh sb="311" eb="31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</si>
</sst>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0.06</c:v>
                </c:pt>
                <c:pt idx="1">
                  <c:v>0.1</c:v>
                </c:pt>
                <c:pt idx="2">
                  <c:v>0.15</c:v>
                </c:pt>
                <c:pt idx="3">
                  <c:v>0.19</c:v>
                </c:pt>
                <c:pt idx="4">
                  <c:v>0.47</c:v>
                </c:pt>
              </c:numCache>
            </c:numRef>
          </c:val>
          <c:extLst>
            <c:ext xmlns:c16="http://schemas.microsoft.com/office/drawing/2014/chart" uri="{C3380CC4-5D6E-409C-BE32-E72D297353CC}">
              <c16:uniqueId val="{00000000-BB25-4420-B2FE-B55DC9F990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BB25-4420-B2FE-B55DC9F990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85.37</c:v>
                </c:pt>
                <c:pt idx="1">
                  <c:v>69.349999999999994</c:v>
                </c:pt>
                <c:pt idx="2">
                  <c:v>65.650000000000006</c:v>
                </c:pt>
                <c:pt idx="3">
                  <c:v>66.53</c:v>
                </c:pt>
                <c:pt idx="4">
                  <c:v>66.709999999999994</c:v>
                </c:pt>
              </c:numCache>
            </c:numRef>
          </c:val>
          <c:extLst>
            <c:ext xmlns:c16="http://schemas.microsoft.com/office/drawing/2014/chart" uri="{C3380CC4-5D6E-409C-BE32-E72D297353CC}">
              <c16:uniqueId val="{00000000-C683-40B6-9F51-2E076B6738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C683-40B6-9F51-2E076B6738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94.63</c:v>
                </c:pt>
                <c:pt idx="1">
                  <c:v>95.12</c:v>
                </c:pt>
                <c:pt idx="2">
                  <c:v>95.44</c:v>
                </c:pt>
                <c:pt idx="3">
                  <c:v>95.71</c:v>
                </c:pt>
                <c:pt idx="4">
                  <c:v>95.86</c:v>
                </c:pt>
              </c:numCache>
            </c:numRef>
          </c:val>
          <c:extLst>
            <c:ext xmlns:c16="http://schemas.microsoft.com/office/drawing/2014/chart" uri="{C3380CC4-5D6E-409C-BE32-E72D297353CC}">
              <c16:uniqueId val="{00000000-F00D-41D5-B505-FCF95D2A41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F00D-41D5-B505-FCF95D2A41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106.28</c:v>
                </c:pt>
                <c:pt idx="1">
                  <c:v>106.66</c:v>
                </c:pt>
                <c:pt idx="2">
                  <c:v>107.39</c:v>
                </c:pt>
                <c:pt idx="3">
                  <c:v>106.89</c:v>
                </c:pt>
                <c:pt idx="4">
                  <c:v>106.72</c:v>
                </c:pt>
              </c:numCache>
            </c:numRef>
          </c:val>
          <c:extLst>
            <c:ext xmlns:c16="http://schemas.microsoft.com/office/drawing/2014/chart" uri="{C3380CC4-5D6E-409C-BE32-E72D297353CC}">
              <c16:uniqueId val="{00000000-E981-458B-B0BD-D349F0B5F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E981-458B-B0BD-D349F0B5F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35.380000000000003</c:v>
                </c:pt>
                <c:pt idx="1">
                  <c:v>37.1</c:v>
                </c:pt>
                <c:pt idx="2">
                  <c:v>39.11</c:v>
                </c:pt>
                <c:pt idx="3">
                  <c:v>40.119999999999997</c:v>
                </c:pt>
                <c:pt idx="4">
                  <c:v>41.65</c:v>
                </c:pt>
              </c:numCache>
            </c:numRef>
          </c:val>
          <c:extLst>
            <c:ext xmlns:c16="http://schemas.microsoft.com/office/drawing/2014/chart" uri="{C3380CC4-5D6E-409C-BE32-E72D297353CC}">
              <c16:uniqueId val="{00000000-12B2-450D-A7E5-E8A003CE66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12B2-450D-A7E5-E8A003CE66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7.72</c:v>
                </c:pt>
                <c:pt idx="1">
                  <c:v>8.1300000000000008</c:v>
                </c:pt>
                <c:pt idx="2">
                  <c:v>9.9600000000000009</c:v>
                </c:pt>
                <c:pt idx="3">
                  <c:v>12.05</c:v>
                </c:pt>
                <c:pt idx="4">
                  <c:v>14.46</c:v>
                </c:pt>
              </c:numCache>
            </c:numRef>
          </c:val>
          <c:extLst>
            <c:ext xmlns:c16="http://schemas.microsoft.com/office/drawing/2014/chart" uri="{C3380CC4-5D6E-409C-BE32-E72D297353CC}">
              <c16:uniqueId val="{00000000-3A1A-4BAF-AD1D-91F11F8BEE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3A1A-4BAF-AD1D-91F11F8BEE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9.26</c:v>
                </c:pt>
                <c:pt idx="1">
                  <c:v>0.53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4C-4138-B24D-B461EC09BA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24C-4138-B24D-B461EC09BA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48.71</c:v>
                </c:pt>
                <c:pt idx="1">
                  <c:v>44.58</c:v>
                </c:pt>
                <c:pt idx="2">
                  <c:v>52.47</c:v>
                </c:pt>
                <c:pt idx="3">
                  <c:v>51.19</c:v>
                </c:pt>
                <c:pt idx="4">
                  <c:v>49.01</c:v>
                </c:pt>
              </c:numCache>
            </c:numRef>
          </c:val>
          <c:extLst>
            <c:ext xmlns:c16="http://schemas.microsoft.com/office/drawing/2014/chart" uri="{C3380CC4-5D6E-409C-BE32-E72D297353CC}">
              <c16:uniqueId val="{00000000-61EF-4C41-AD12-9E5D7FF269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61EF-4C41-AD12-9E5D7FF269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1009.3</c:v>
                </c:pt>
                <c:pt idx="1">
                  <c:v>984.86</c:v>
                </c:pt>
                <c:pt idx="2">
                  <c:v>964.49</c:v>
                </c:pt>
                <c:pt idx="3">
                  <c:v>945.91</c:v>
                </c:pt>
                <c:pt idx="4">
                  <c:v>904.08</c:v>
                </c:pt>
              </c:numCache>
            </c:numRef>
          </c:val>
          <c:extLst>
            <c:ext xmlns:c16="http://schemas.microsoft.com/office/drawing/2014/chart" uri="{C3380CC4-5D6E-409C-BE32-E72D297353CC}">
              <c16:uniqueId val="{00000000-369B-4E8D-BC3B-4BB00D83BF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369B-4E8D-BC3B-4BB00D83BF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111.13</c:v>
                </c:pt>
                <c:pt idx="1">
                  <c:v>111.36</c:v>
                </c:pt>
                <c:pt idx="2">
                  <c:v>113.95</c:v>
                </c:pt>
                <c:pt idx="3">
                  <c:v>116.21</c:v>
                </c:pt>
                <c:pt idx="4">
                  <c:v>117.06</c:v>
                </c:pt>
              </c:numCache>
            </c:numRef>
          </c:val>
          <c:extLst>
            <c:ext xmlns:c16="http://schemas.microsoft.com/office/drawing/2014/chart" uri="{C3380CC4-5D6E-409C-BE32-E72D297353CC}">
              <c16:uniqueId val="{00000000-CE5A-48BE-8A5B-A9ADA79D5E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CE5A-48BE-8A5B-A9ADA79D5E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157.78</c:v>
                </c:pt>
                <c:pt idx="1">
                  <c:v>158.72</c:v>
                </c:pt>
                <c:pt idx="2">
                  <c:v>155.35</c:v>
                </c:pt>
                <c:pt idx="3">
                  <c:v>149.06</c:v>
                </c:pt>
                <c:pt idx="4">
                  <c:v>148.88</c:v>
                </c:pt>
              </c:numCache>
            </c:numRef>
          </c:val>
          <c:extLst>
            <c:ext xmlns:c16="http://schemas.microsoft.com/office/drawing/2014/chart" uri="{C3380CC4-5D6E-409C-BE32-E72D297353CC}">
              <c16:uniqueId val="{00000000-560A-481B-B935-1C9ECD894D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560A-481B-B935-1C9ECD894D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5" zoomScaleNormal="100" workbookViewId="0">
      <selection activeCell="CC54" sqref="CC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自治体職員</v>
      </c>
      <c r="AE8" s="66"/>
      <c r="AF8" s="66"/>
      <c r="AG8" s="66"/>
      <c r="AH8" s="66"/>
      <c r="AI8" s="66"/>
      <c r="AJ8" s="66"/>
      <c r="AK8" s="3"/>
      <c r="AL8" s="45">
        <f>データ!S6</f>
        <v>826158</v>
      </c>
      <c r="AM8" s="45"/>
      <c r="AN8" s="45"/>
      <c r="AO8" s="45"/>
      <c r="AP8" s="45"/>
      <c r="AQ8" s="45"/>
      <c r="AR8" s="45"/>
      <c r="AS8" s="45"/>
      <c r="AT8" s="46">
        <f>データ!T6</f>
        <v>149.83000000000001</v>
      </c>
      <c r="AU8" s="46"/>
      <c r="AV8" s="46"/>
      <c r="AW8" s="46"/>
      <c r="AX8" s="46"/>
      <c r="AY8" s="46"/>
      <c r="AZ8" s="46"/>
      <c r="BA8" s="46"/>
      <c r="BB8" s="46">
        <f>データ!U6</f>
        <v>5513.97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49.04</v>
      </c>
      <c r="J10" s="46"/>
      <c r="K10" s="46"/>
      <c r="L10" s="46"/>
      <c r="M10" s="46"/>
      <c r="N10" s="46"/>
      <c r="O10" s="46"/>
      <c r="P10" s="46">
        <f>データ!P6</f>
        <v>98.49</v>
      </c>
      <c r="Q10" s="46"/>
      <c r="R10" s="46"/>
      <c r="S10" s="46"/>
      <c r="T10" s="46"/>
      <c r="U10" s="46"/>
      <c r="V10" s="46"/>
      <c r="W10" s="46">
        <f>データ!Q6</f>
        <v>82.87</v>
      </c>
      <c r="X10" s="46"/>
      <c r="Y10" s="46"/>
      <c r="Z10" s="46"/>
      <c r="AA10" s="46"/>
      <c r="AB10" s="46"/>
      <c r="AC10" s="46"/>
      <c r="AD10" s="45">
        <f>データ!R6</f>
        <v>2821</v>
      </c>
      <c r="AE10" s="45"/>
      <c r="AF10" s="45"/>
      <c r="AG10" s="45"/>
      <c r="AH10" s="45"/>
      <c r="AI10" s="45"/>
      <c r="AJ10" s="45"/>
      <c r="AK10" s="2"/>
      <c r="AL10" s="45">
        <f>データ!V6</f>
        <v>811186</v>
      </c>
      <c r="AM10" s="45"/>
      <c r="AN10" s="45"/>
      <c r="AO10" s="45"/>
      <c r="AP10" s="45"/>
      <c r="AQ10" s="45"/>
      <c r="AR10" s="45"/>
      <c r="AS10" s="45"/>
      <c r="AT10" s="46">
        <f>データ!W6</f>
        <v>101.78</v>
      </c>
      <c r="AU10" s="46"/>
      <c r="AV10" s="46"/>
      <c r="AW10" s="46"/>
      <c r="AX10" s="46"/>
      <c r="AY10" s="46"/>
      <c r="AZ10" s="46"/>
      <c r="BA10" s="46"/>
      <c r="BB10" s="46">
        <f>データ!X6</f>
        <v>7969.99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iN0Nms8NavM7Vw7llXMlf9e8eYs7fKfoh964/L6xZx/POyN7LM9LTm1acRqSGxi6Py4VhB42K3rX2vdEL4LPg==" saltValue="Tdl+uEdnUU0IDRIU12VX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271403</v>
      </c>
      <c r="D6" s="19">
        <f t="shared" si="3"/>
        <v>46</v>
      </c>
      <c r="E6" s="19">
        <f t="shared" si="3"/>
        <v>17</v>
      </c>
      <c r="F6" s="19">
        <f t="shared" si="3"/>
        <v>1</v>
      </c>
      <c r="G6" s="19">
        <f t="shared" si="3"/>
        <v>0</v>
      </c>
      <c r="H6" s="19" t="str">
        <f t="shared" si="3"/>
        <v>大阪府　堺市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49.04</v>
      </c>
      <c r="P6" s="20">
        <f t="shared" si="3"/>
        <v>98.49</v>
      </c>
      <c r="Q6" s="20">
        <f t="shared" si="3"/>
        <v>82.87</v>
      </c>
      <c r="R6" s="20">
        <f t="shared" si="3"/>
        <v>2821</v>
      </c>
      <c r="S6" s="20">
        <f t="shared" si="3"/>
        <v>826158</v>
      </c>
      <c r="T6" s="20">
        <f t="shared" si="3"/>
        <v>149.83000000000001</v>
      </c>
      <c r="U6" s="20">
        <f t="shared" si="3"/>
        <v>5513.97</v>
      </c>
      <c r="V6" s="20">
        <f t="shared" si="3"/>
        <v>811186</v>
      </c>
      <c r="W6" s="20">
        <f t="shared" si="3"/>
        <v>101.78</v>
      </c>
      <c r="X6" s="20">
        <f t="shared" si="3"/>
        <v>7969.99</v>
      </c>
      <c r="Y6" s="21">
        <f>IF(Y7="",NA(),Y7)</f>
        <v>106.28</v>
      </c>
      <c r="Z6" s="21">
        <f t="shared" ref="Z6:AH6" si="4">IF(Z7="",NA(),Z7)</f>
        <v>106.66</v>
      </c>
      <c r="AA6" s="21">
        <f t="shared" si="4"/>
        <v>107.39</v>
      </c>
      <c r="AB6" s="21">
        <f t="shared" si="4"/>
        <v>106.89</v>
      </c>
      <c r="AC6" s="21">
        <f t="shared" si="4"/>
        <v>106.72</v>
      </c>
      <c r="AD6" s="21">
        <f t="shared" si="4"/>
        <v>109.39</v>
      </c>
      <c r="AE6" s="21">
        <f t="shared" si="4"/>
        <v>109.5</v>
      </c>
      <c r="AF6" s="21">
        <f t="shared" si="4"/>
        <v>108.24</v>
      </c>
      <c r="AG6" s="21">
        <f t="shared" si="4"/>
        <v>105.16</v>
      </c>
      <c r="AH6" s="21">
        <f t="shared" si="4"/>
        <v>106.23</v>
      </c>
      <c r="AI6" s="20" t="str">
        <f>IF(AI7="","",IF(AI7="-","【-】","【"&amp;SUBSTITUTE(TEXT(AI7,"#,##0.00"),"-","△")&amp;"】"))</f>
        <v>【107.02】</v>
      </c>
      <c r="AJ6" s="21">
        <f>IF(AJ7="",NA(),AJ7)</f>
        <v>9.26</v>
      </c>
      <c r="AK6" s="21">
        <f t="shared" ref="AK6:AS6" si="5">IF(AK7="",NA(),AK7)</f>
        <v>0.53</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48.71</v>
      </c>
      <c r="AV6" s="21">
        <f t="shared" ref="AV6:BD6" si="6">IF(AV7="",NA(),AV7)</f>
        <v>44.58</v>
      </c>
      <c r="AW6" s="21">
        <f t="shared" si="6"/>
        <v>52.47</v>
      </c>
      <c r="AX6" s="21">
        <f t="shared" si="6"/>
        <v>51.19</v>
      </c>
      <c r="AY6" s="21">
        <f t="shared" si="6"/>
        <v>49.01</v>
      </c>
      <c r="AZ6" s="21">
        <f t="shared" si="6"/>
        <v>64.94</v>
      </c>
      <c r="BA6" s="21">
        <f t="shared" si="6"/>
        <v>70.08</v>
      </c>
      <c r="BB6" s="21">
        <f t="shared" si="6"/>
        <v>72.92</v>
      </c>
      <c r="BC6" s="21">
        <f t="shared" si="6"/>
        <v>71.39</v>
      </c>
      <c r="BD6" s="21">
        <f t="shared" si="6"/>
        <v>74.09</v>
      </c>
      <c r="BE6" s="20" t="str">
        <f>IF(BE7="","",IF(BE7="-","【-】","【"&amp;SUBSTITUTE(TEXT(BE7,"#,##0.00"),"-","△")&amp;"】"))</f>
        <v>【71.39】</v>
      </c>
      <c r="BF6" s="21">
        <f>IF(BF7="",NA(),BF7)</f>
        <v>1009.3</v>
      </c>
      <c r="BG6" s="21">
        <f t="shared" ref="BG6:BO6" si="7">IF(BG7="",NA(),BG7)</f>
        <v>984.86</v>
      </c>
      <c r="BH6" s="21">
        <f t="shared" si="7"/>
        <v>964.49</v>
      </c>
      <c r="BI6" s="21">
        <f t="shared" si="7"/>
        <v>945.91</v>
      </c>
      <c r="BJ6" s="21">
        <f t="shared" si="7"/>
        <v>904.08</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111.13</v>
      </c>
      <c r="BR6" s="21">
        <f t="shared" ref="BR6:BZ6" si="8">IF(BR7="",NA(),BR7)</f>
        <v>111.36</v>
      </c>
      <c r="BS6" s="21">
        <f t="shared" si="8"/>
        <v>113.95</v>
      </c>
      <c r="BT6" s="21">
        <f t="shared" si="8"/>
        <v>116.21</v>
      </c>
      <c r="BU6" s="21">
        <f t="shared" si="8"/>
        <v>117.06</v>
      </c>
      <c r="BV6" s="21">
        <f t="shared" si="8"/>
        <v>113.83</v>
      </c>
      <c r="BW6" s="21">
        <f t="shared" si="8"/>
        <v>112.43</v>
      </c>
      <c r="BX6" s="21">
        <f t="shared" si="8"/>
        <v>110.92</v>
      </c>
      <c r="BY6" s="21">
        <f t="shared" si="8"/>
        <v>105.67</v>
      </c>
      <c r="BZ6" s="21">
        <f t="shared" si="8"/>
        <v>105.37</v>
      </c>
      <c r="CA6" s="20" t="str">
        <f>IF(CA7="","",IF(CA7="-","【-】","【"&amp;SUBSTITUTE(TEXT(CA7,"#,##0.00"),"-","△")&amp;"】"))</f>
        <v>【99.73】</v>
      </c>
      <c r="CB6" s="21">
        <f>IF(CB7="",NA(),CB7)</f>
        <v>157.78</v>
      </c>
      <c r="CC6" s="21">
        <f t="shared" ref="CC6:CK6" si="9">IF(CC7="",NA(),CC7)</f>
        <v>158.72</v>
      </c>
      <c r="CD6" s="21">
        <f t="shared" si="9"/>
        <v>155.35</v>
      </c>
      <c r="CE6" s="21">
        <f t="shared" si="9"/>
        <v>149.06</v>
      </c>
      <c r="CF6" s="21">
        <f t="shared" si="9"/>
        <v>148.88</v>
      </c>
      <c r="CG6" s="21">
        <f t="shared" si="9"/>
        <v>116.87</v>
      </c>
      <c r="CH6" s="21">
        <f t="shared" si="9"/>
        <v>118.55</v>
      </c>
      <c r="CI6" s="21">
        <f t="shared" si="9"/>
        <v>119.33</v>
      </c>
      <c r="CJ6" s="21">
        <f t="shared" si="9"/>
        <v>118.72</v>
      </c>
      <c r="CK6" s="21">
        <f t="shared" si="9"/>
        <v>120.5</v>
      </c>
      <c r="CL6" s="20" t="str">
        <f>IF(CL7="","",IF(CL7="-","【-】","【"&amp;SUBSTITUTE(TEXT(CL7,"#,##0.00"),"-","△")&amp;"】"))</f>
        <v>【134.98】</v>
      </c>
      <c r="CM6" s="21">
        <f>IF(CM7="",NA(),CM7)</f>
        <v>85.37</v>
      </c>
      <c r="CN6" s="21">
        <f t="shared" ref="CN6:CV6" si="10">IF(CN7="",NA(),CN7)</f>
        <v>69.349999999999994</v>
      </c>
      <c r="CO6" s="21">
        <f t="shared" si="10"/>
        <v>65.650000000000006</v>
      </c>
      <c r="CP6" s="21">
        <f t="shared" si="10"/>
        <v>66.53</v>
      </c>
      <c r="CQ6" s="21">
        <f t="shared" si="10"/>
        <v>66.709999999999994</v>
      </c>
      <c r="CR6" s="21">
        <f t="shared" si="10"/>
        <v>59.44</v>
      </c>
      <c r="CS6" s="21">
        <f t="shared" si="10"/>
        <v>57.38</v>
      </c>
      <c r="CT6" s="21">
        <f t="shared" si="10"/>
        <v>58.09</v>
      </c>
      <c r="CU6" s="21">
        <f t="shared" si="10"/>
        <v>58.16</v>
      </c>
      <c r="CV6" s="21">
        <f t="shared" si="10"/>
        <v>58.91</v>
      </c>
      <c r="CW6" s="20" t="str">
        <f>IF(CW7="","",IF(CW7="-","【-】","【"&amp;SUBSTITUTE(TEXT(CW7,"#,##0.00"),"-","△")&amp;"】"))</f>
        <v>【59.99】</v>
      </c>
      <c r="CX6" s="21">
        <f>IF(CX7="",NA(),CX7)</f>
        <v>94.63</v>
      </c>
      <c r="CY6" s="21">
        <f t="shared" ref="CY6:DG6" si="11">IF(CY7="",NA(),CY7)</f>
        <v>95.12</v>
      </c>
      <c r="CZ6" s="21">
        <f t="shared" si="11"/>
        <v>95.44</v>
      </c>
      <c r="DA6" s="21">
        <f t="shared" si="11"/>
        <v>95.71</v>
      </c>
      <c r="DB6" s="21">
        <f t="shared" si="11"/>
        <v>95.86</v>
      </c>
      <c r="DC6" s="21">
        <f t="shared" si="11"/>
        <v>98.9</v>
      </c>
      <c r="DD6" s="21">
        <f t="shared" si="11"/>
        <v>98.98</v>
      </c>
      <c r="DE6" s="21">
        <f t="shared" si="11"/>
        <v>99.01</v>
      </c>
      <c r="DF6" s="21">
        <f t="shared" si="11"/>
        <v>99.1</v>
      </c>
      <c r="DG6" s="21">
        <f t="shared" si="11"/>
        <v>99.16</v>
      </c>
      <c r="DH6" s="20" t="str">
        <f>IF(DH7="","",IF(DH7="-","【-】","【"&amp;SUBSTITUTE(TEXT(DH7,"#,##0.00"),"-","△")&amp;"】"))</f>
        <v>【95.72】</v>
      </c>
      <c r="DI6" s="21">
        <f>IF(DI7="",NA(),DI7)</f>
        <v>35.380000000000003</v>
      </c>
      <c r="DJ6" s="21">
        <f t="shared" ref="DJ6:DR6" si="12">IF(DJ7="",NA(),DJ7)</f>
        <v>37.1</v>
      </c>
      <c r="DK6" s="21">
        <f t="shared" si="12"/>
        <v>39.11</v>
      </c>
      <c r="DL6" s="21">
        <f t="shared" si="12"/>
        <v>40.119999999999997</v>
      </c>
      <c r="DM6" s="21">
        <f t="shared" si="12"/>
        <v>41.65</v>
      </c>
      <c r="DN6" s="21">
        <f t="shared" si="12"/>
        <v>45.79</v>
      </c>
      <c r="DO6" s="21">
        <f t="shared" si="12"/>
        <v>47.06</v>
      </c>
      <c r="DP6" s="21">
        <f t="shared" si="12"/>
        <v>48.25</v>
      </c>
      <c r="DQ6" s="21">
        <f t="shared" si="12"/>
        <v>49.35</v>
      </c>
      <c r="DR6" s="21">
        <f t="shared" si="12"/>
        <v>50.38</v>
      </c>
      <c r="DS6" s="20" t="str">
        <f>IF(DS7="","",IF(DS7="-","【-】","【"&amp;SUBSTITUTE(TEXT(DS7,"#,##0.00"),"-","△")&amp;"】"))</f>
        <v>【38.17】</v>
      </c>
      <c r="DT6" s="21">
        <f>IF(DT7="",NA(),DT7)</f>
        <v>7.72</v>
      </c>
      <c r="DU6" s="21">
        <f t="shared" ref="DU6:EC6" si="13">IF(DU7="",NA(),DU7)</f>
        <v>8.1300000000000008</v>
      </c>
      <c r="DV6" s="21">
        <f t="shared" si="13"/>
        <v>9.9600000000000009</v>
      </c>
      <c r="DW6" s="21">
        <f t="shared" si="13"/>
        <v>12.05</v>
      </c>
      <c r="DX6" s="21">
        <f t="shared" si="13"/>
        <v>14.46</v>
      </c>
      <c r="DY6" s="21">
        <f t="shared" si="13"/>
        <v>9</v>
      </c>
      <c r="DZ6" s="21">
        <f t="shared" si="13"/>
        <v>9.6300000000000008</v>
      </c>
      <c r="EA6" s="21">
        <f t="shared" si="13"/>
        <v>10.76</v>
      </c>
      <c r="EB6" s="21">
        <f t="shared" si="13"/>
        <v>12.06</v>
      </c>
      <c r="EC6" s="21">
        <f t="shared" si="13"/>
        <v>13.41</v>
      </c>
      <c r="ED6" s="20" t="str">
        <f>IF(ED7="","",IF(ED7="-","【-】","【"&amp;SUBSTITUTE(TEXT(ED7,"#,##0.00"),"-","△")&amp;"】"))</f>
        <v>【6.54】</v>
      </c>
      <c r="EE6" s="21">
        <f>IF(EE7="",NA(),EE7)</f>
        <v>0.06</v>
      </c>
      <c r="EF6" s="21">
        <f t="shared" ref="EF6:EN6" si="14">IF(EF7="",NA(),EF7)</f>
        <v>0.1</v>
      </c>
      <c r="EG6" s="21">
        <f t="shared" si="14"/>
        <v>0.15</v>
      </c>
      <c r="EH6" s="21">
        <f t="shared" si="14"/>
        <v>0.19</v>
      </c>
      <c r="EI6" s="21">
        <f t="shared" si="14"/>
        <v>0.47</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271403</v>
      </c>
      <c r="D7" s="23">
        <v>46</v>
      </c>
      <c r="E7" s="23">
        <v>17</v>
      </c>
      <c r="F7" s="23">
        <v>1</v>
      </c>
      <c r="G7" s="23">
        <v>0</v>
      </c>
      <c r="H7" s="23" t="s">
        <v>95</v>
      </c>
      <c r="I7" s="23" t="s">
        <v>96</v>
      </c>
      <c r="J7" s="23" t="s">
        <v>97</v>
      </c>
      <c r="K7" s="23" t="s">
        <v>98</v>
      </c>
      <c r="L7" s="23" t="s">
        <v>99</v>
      </c>
      <c r="M7" s="23" t="s">
        <v>100</v>
      </c>
      <c r="N7" s="24" t="s">
        <v>101</v>
      </c>
      <c r="O7" s="24">
        <v>49.04</v>
      </c>
      <c r="P7" s="24">
        <v>98.49</v>
      </c>
      <c r="Q7" s="24">
        <v>82.87</v>
      </c>
      <c r="R7" s="24">
        <v>2821</v>
      </c>
      <c r="S7" s="24">
        <v>826158</v>
      </c>
      <c r="T7" s="24">
        <v>149.83000000000001</v>
      </c>
      <c r="U7" s="24">
        <v>5513.97</v>
      </c>
      <c r="V7" s="24">
        <v>811186</v>
      </c>
      <c r="W7" s="24">
        <v>101.78</v>
      </c>
      <c r="X7" s="24">
        <v>7969.99</v>
      </c>
      <c r="Y7" s="24">
        <v>106.28</v>
      </c>
      <c r="Z7" s="24">
        <v>106.66</v>
      </c>
      <c r="AA7" s="24">
        <v>107.39</v>
      </c>
      <c r="AB7" s="24">
        <v>106.89</v>
      </c>
      <c r="AC7" s="24">
        <v>106.72</v>
      </c>
      <c r="AD7" s="24">
        <v>109.39</v>
      </c>
      <c r="AE7" s="24">
        <v>109.5</v>
      </c>
      <c r="AF7" s="24">
        <v>108.24</v>
      </c>
      <c r="AG7" s="24">
        <v>105.16</v>
      </c>
      <c r="AH7" s="24">
        <v>106.23</v>
      </c>
      <c r="AI7" s="24">
        <v>107.02</v>
      </c>
      <c r="AJ7" s="24">
        <v>9.26</v>
      </c>
      <c r="AK7" s="24">
        <v>0.53</v>
      </c>
      <c r="AL7" s="24">
        <v>0</v>
      </c>
      <c r="AM7" s="24">
        <v>0</v>
      </c>
      <c r="AN7" s="24">
        <v>0</v>
      </c>
      <c r="AO7" s="24">
        <v>0.22</v>
      </c>
      <c r="AP7" s="24">
        <v>0.01</v>
      </c>
      <c r="AQ7" s="24">
        <v>0</v>
      </c>
      <c r="AR7" s="24">
        <v>0</v>
      </c>
      <c r="AS7" s="24">
        <v>0</v>
      </c>
      <c r="AT7" s="24">
        <v>3.09</v>
      </c>
      <c r="AU7" s="24">
        <v>48.71</v>
      </c>
      <c r="AV7" s="24">
        <v>44.58</v>
      </c>
      <c r="AW7" s="24">
        <v>52.47</v>
      </c>
      <c r="AX7" s="24">
        <v>51.19</v>
      </c>
      <c r="AY7" s="24">
        <v>49.01</v>
      </c>
      <c r="AZ7" s="24">
        <v>64.94</v>
      </c>
      <c r="BA7" s="24">
        <v>70.08</v>
      </c>
      <c r="BB7" s="24">
        <v>72.92</v>
      </c>
      <c r="BC7" s="24">
        <v>71.39</v>
      </c>
      <c r="BD7" s="24">
        <v>74.09</v>
      </c>
      <c r="BE7" s="24">
        <v>71.39</v>
      </c>
      <c r="BF7" s="24">
        <v>1009.3</v>
      </c>
      <c r="BG7" s="24">
        <v>984.86</v>
      </c>
      <c r="BH7" s="24">
        <v>964.49</v>
      </c>
      <c r="BI7" s="24">
        <v>945.91</v>
      </c>
      <c r="BJ7" s="24">
        <v>904.08</v>
      </c>
      <c r="BK7" s="24">
        <v>549.48</v>
      </c>
      <c r="BL7" s="24">
        <v>537.13</v>
      </c>
      <c r="BM7" s="24">
        <v>531.38</v>
      </c>
      <c r="BN7" s="24">
        <v>551.04</v>
      </c>
      <c r="BO7" s="24">
        <v>523.58000000000004</v>
      </c>
      <c r="BP7" s="24">
        <v>669.11</v>
      </c>
      <c r="BQ7" s="24">
        <v>111.13</v>
      </c>
      <c r="BR7" s="24">
        <v>111.36</v>
      </c>
      <c r="BS7" s="24">
        <v>113.95</v>
      </c>
      <c r="BT7" s="24">
        <v>116.21</v>
      </c>
      <c r="BU7" s="24">
        <v>117.06</v>
      </c>
      <c r="BV7" s="24">
        <v>113.83</v>
      </c>
      <c r="BW7" s="24">
        <v>112.43</v>
      </c>
      <c r="BX7" s="24">
        <v>110.92</v>
      </c>
      <c r="BY7" s="24">
        <v>105.67</v>
      </c>
      <c r="BZ7" s="24">
        <v>105.37</v>
      </c>
      <c r="CA7" s="24">
        <v>99.73</v>
      </c>
      <c r="CB7" s="24">
        <v>157.78</v>
      </c>
      <c r="CC7" s="24">
        <v>158.72</v>
      </c>
      <c r="CD7" s="24">
        <v>155.35</v>
      </c>
      <c r="CE7" s="24">
        <v>149.06</v>
      </c>
      <c r="CF7" s="24">
        <v>148.88</v>
      </c>
      <c r="CG7" s="24">
        <v>116.87</v>
      </c>
      <c r="CH7" s="24">
        <v>118.55</v>
      </c>
      <c r="CI7" s="24">
        <v>119.33</v>
      </c>
      <c r="CJ7" s="24">
        <v>118.72</v>
      </c>
      <c r="CK7" s="24">
        <v>120.5</v>
      </c>
      <c r="CL7" s="24">
        <v>134.97999999999999</v>
      </c>
      <c r="CM7" s="24">
        <v>85.37</v>
      </c>
      <c r="CN7" s="24">
        <v>69.349999999999994</v>
      </c>
      <c r="CO7" s="24">
        <v>65.650000000000006</v>
      </c>
      <c r="CP7" s="24">
        <v>66.53</v>
      </c>
      <c r="CQ7" s="24">
        <v>66.709999999999994</v>
      </c>
      <c r="CR7" s="24">
        <v>59.44</v>
      </c>
      <c r="CS7" s="24">
        <v>57.38</v>
      </c>
      <c r="CT7" s="24">
        <v>58.09</v>
      </c>
      <c r="CU7" s="24">
        <v>58.16</v>
      </c>
      <c r="CV7" s="24">
        <v>58.91</v>
      </c>
      <c r="CW7" s="24">
        <v>59.99</v>
      </c>
      <c r="CX7" s="24">
        <v>94.63</v>
      </c>
      <c r="CY7" s="24">
        <v>95.12</v>
      </c>
      <c r="CZ7" s="24">
        <v>95.44</v>
      </c>
      <c r="DA7" s="24">
        <v>95.71</v>
      </c>
      <c r="DB7" s="24">
        <v>95.86</v>
      </c>
      <c r="DC7" s="24">
        <v>98.9</v>
      </c>
      <c r="DD7" s="24">
        <v>98.98</v>
      </c>
      <c r="DE7" s="24">
        <v>99.01</v>
      </c>
      <c r="DF7" s="24">
        <v>99.1</v>
      </c>
      <c r="DG7" s="24">
        <v>99.16</v>
      </c>
      <c r="DH7" s="24">
        <v>95.72</v>
      </c>
      <c r="DI7" s="24">
        <v>35.380000000000003</v>
      </c>
      <c r="DJ7" s="24">
        <v>37.1</v>
      </c>
      <c r="DK7" s="24">
        <v>39.11</v>
      </c>
      <c r="DL7" s="24">
        <v>40.119999999999997</v>
      </c>
      <c r="DM7" s="24">
        <v>41.65</v>
      </c>
      <c r="DN7" s="24">
        <v>45.79</v>
      </c>
      <c r="DO7" s="24">
        <v>47.06</v>
      </c>
      <c r="DP7" s="24">
        <v>48.25</v>
      </c>
      <c r="DQ7" s="24">
        <v>49.35</v>
      </c>
      <c r="DR7" s="24">
        <v>50.38</v>
      </c>
      <c r="DS7" s="24">
        <v>38.17</v>
      </c>
      <c r="DT7" s="24">
        <v>7.72</v>
      </c>
      <c r="DU7" s="24">
        <v>8.1300000000000008</v>
      </c>
      <c r="DV7" s="24">
        <v>9.9600000000000009</v>
      </c>
      <c r="DW7" s="24">
        <v>12.05</v>
      </c>
      <c r="DX7" s="24">
        <v>14.46</v>
      </c>
      <c r="DY7" s="24">
        <v>9</v>
      </c>
      <c r="DZ7" s="24">
        <v>9.6300000000000008</v>
      </c>
      <c r="EA7" s="24">
        <v>10.76</v>
      </c>
      <c r="EB7" s="24">
        <v>12.06</v>
      </c>
      <c r="EC7" s="24">
        <v>13.41</v>
      </c>
      <c r="ED7" s="24">
        <v>6.54</v>
      </c>
      <c r="EE7" s="24">
        <v>0.06</v>
      </c>
      <c r="EF7" s="24">
        <v>0.1</v>
      </c>
      <c r="EG7" s="24">
        <v>0.15</v>
      </c>
      <c r="EH7" s="24">
        <v>0.19</v>
      </c>
      <c r="EI7" s="24">
        <v>0.47</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2023-01-23T09:26:44Z</cp:lastPrinted>
  <dcterms:created xsi:type="dcterms:W3CDTF">2023-01-12T23:32:27Z</dcterms:created>
  <dcterms:modified xsi:type="dcterms:W3CDTF">2023-01-25T00:12:29Z</dcterms:modified>
  <cp:category/>
</cp:coreProperties>
</file>