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500 経営関係業務\400 決算\100 決算事務 &amp; 決算統計\R03決算統計\02 決算統計\10 公営企業に係る経営比較分析表\01_回答\"/>
    </mc:Choice>
  </mc:AlternateContent>
  <workbookProtection workbookAlgorithmName="SHA-512" workbookHashValue="rkNLarkcbfKPM+2E6CnB1HmIhMYgvwCfpkvkulS9k/0SztTaNNK059Z6NCZCMjQLevqzRM/SzhPsQGgATlDE1g==" workbookSaltValue="KzFnkZtcmp1n+EhwJXfY7g==" workbookSpinCount="100000" lockStructure="1"/>
  <bookViews>
    <workbookView xWindow="0" yWindow="900" windowWidth="15360" windowHeight="763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AD8" i="4" s="1"/>
  <c r="L6" i="5"/>
  <c r="K6" i="5"/>
  <c r="J6" i="5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AD10" i="4"/>
  <c r="W10" i="4"/>
  <c r="P10" i="4"/>
  <c r="I10" i="4"/>
  <c r="B10" i="4"/>
  <c r="BB8" i="4"/>
  <c r="AT8" i="4"/>
  <c r="AL8" i="4"/>
  <c r="W8" i="4"/>
  <c r="P8" i="4"/>
  <c r="I8" i="4"/>
  <c r="B6" i="4"/>
</calcChain>
</file>

<file path=xl/sharedStrings.xml><?xml version="1.0" encoding="utf-8"?>
<sst xmlns="http://schemas.openxmlformats.org/spreadsheetml/2006/main" count="231" uniqueCount="116">
  <si>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</si>
  <si>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</si>
  <si>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</si>
  <si>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</si>
  <si>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</si>
  <si>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</si>
  <si>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</si>
  <si>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</si>
  <si>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</si>
  <si>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</si>
  <si>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</si>
  <si>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</si>
  <si>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</si>
  <si>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</si>
  <si>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</si>
  <si>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</si>
  <si>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</si>
  <si>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</si>
  <si>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</si>
  <si>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</si>
  <si>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</si>
  <si>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</si>
  <si>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</si>
  <si>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</si>
  <si>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</si>
  <si>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</si>
  <si>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</si>
  <si>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</si>
  <si>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</si>
  <si>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</si>
  <si>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</si>
  <si>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</si>
  <si>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</si>
  <si>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</si>
  <si>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</si>
  <si>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</si>
  <si>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</si>
  <si>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</si>
  <si>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</si>
  <si>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</si>
  <si>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</si>
  <si>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</si>
  <si>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</si>
  <si>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</si>
  <si>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</si>
  <si>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</si>
  <si>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</si>
  <si>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</si>
  <si>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</si>
  <si>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</si>
  <si>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</si>
  <si>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</si>
  <si>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</si>
  <si>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</si>
  <si>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</si>
  <si>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</si>
  <si>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</si>
  <si>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</si>
  <si>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</si>
  <si>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</si>
  <si>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</si>
  <si>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</si>
  <si>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</si>
  <si>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</si>
  <si>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</si>
  <si>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</si>
  <si>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</si>
  <si>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</si>
  <si>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</si>
  <si>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</si>
  <si>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</si>
  <si>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</si>
  <si>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</si>
  <si>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</si>
  <si>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</si>
  <si>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</si>
  <si>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</si>
  <si>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</si>
  <si>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</si>
  <si>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</si>
  <si>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</si>
  <si>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</si>
  <si>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</si>
  <si>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</si>
  <si>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</si>
  <si>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</si>
  <si>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</si>
  <si>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</si>
  <si>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</si>
  <si>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</si>
  <si>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</si>
  <si>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</si>
  <si>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</si>
  <si>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</si>
  <si>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</si>
  <si>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</si>
  <si>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岡山県　岡山市</t>
  </si>
  <si>
    <t>法適用</t>
  </si>
  <si>
    <t>下水道事業</t>
  </si>
  <si>
    <t>特定環境保全公共下水道</t>
  </si>
  <si>
    <t>D2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</si>
  <si>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</si>
  <si>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</si>
  <si>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</si>
  <si>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</si>
  <si>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</si>
  <si>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</si>
  <si>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</si>
  <si>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</si>
  <si>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</si>
  <si>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</si>
  <si>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</si>
  <si>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</si>
  <si>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本格的な整備時期が平成一桁以降と遅いことから、類似団体と比較して、老朽化の指標の数値はいずれも低い（本市は平成22年度より地方公営企業法を適用しており、①有形固定資産減価償却率（％）は法適用以降の減価償却累計で算出されるため、その点に留意する必要がある。）。
　ただし、将来的には多額の更新需要が見込まれることから、長寿命化や改築更新費用の平準化を計画的に進める必要がある。</t>
    <phoneticPr fontId="4"/>
  </si>
  <si>
    <t xml:space="preserve">　持続可能な下水道事業の運営を図るため、Ｈ27年度に策定した経営戦略（岡山市下水道事業経営計画2016）の中で目標数値を定め、ＰＤＣＡサイクルにより経営改善を図ることとしている。
　具体的には、接続促進による使用料収入の確保、施設の統廃合や施設管理の効率化等による支出の削減等により、経営改善を進めることとしている。
</t>
    <phoneticPr fontId="4"/>
  </si>
  <si>
    <r>
      <t>　公共下水道と同様の傾向であるが、公共下水道と比較して、処理区域内人口密度が低いため、経営効率が悪い。ただし、水洗化率については、類似団体と比較して平均程度となっている。
　各指標の特徴としては以下のとおり
①一般会計繰入金により赤字相当額を補てんしており、１００％程度となっている。
②一般会計繰入金により赤字相当額を補てんしており、欠損金は生じていない。</t>
    </r>
    <r>
      <rPr>
        <sz val="11"/>
        <rFont val="ＭＳ ゴシック"/>
        <family val="3"/>
        <charset val="128"/>
      </rPr>
      <t xml:space="preserve">
③類似団体と比較して整備時期が遅いこと等により、経費に占める償還元金の割合が高いため、低水準となっている。</t>
    </r>
    <r>
      <rPr>
        <sz val="11"/>
        <color theme="1"/>
        <rFont val="ＭＳ ゴシック"/>
        <family val="3"/>
        <charset val="128"/>
      </rPr>
      <t xml:space="preserve">
④類似団体と比較して整備時期が遅いこと等により、高水準であるが、確実に減少している。
⑤使用料対象としている額に対し、１００％は賄えていない。
⑥資本費が高いこと（④）等により、高水準となっている。
⑦整備途上であることから、低水準であるが、類似団体と比較した場合、平均程度となっている。
⑧整備途上であることから、低水準であるが、年々高くなっている。
</t>
    </r>
    <rPh sb="23" eb="25">
      <t>ヒカク</t>
    </rPh>
    <rPh sb="186" eb="188">
      <t>ヒカク</t>
    </rPh>
    <rPh sb="240" eb="242">
      <t>ヒカク</t>
    </rPh>
    <rPh sb="360" eb="362">
      <t>ヒカク</t>
    </rPh>
    <rPh sb="364" eb="366">
      <t>バアイ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</si>
</sst>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96-48D6-A74F-75D33E128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0.09</c:v>
                </c:pt>
                <c:pt idx="1">
                  <c:v>0.13</c:v>
                </c:pt>
                <c:pt idx="2">
                  <c:v>0.36</c:v>
                </c:pt>
                <c:pt idx="3">
                  <c:v>0.39</c:v>
                </c:pt>
                <c:pt idx="4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96-48D6-A74F-75D33E128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49</c:v>
                </c:pt>
                <c:pt idx="1">
                  <c:v>48.63</c:v>
                </c:pt>
                <c:pt idx="2">
                  <c:v>48.5</c:v>
                </c:pt>
                <c:pt idx="3">
                  <c:v>50.69</c:v>
                </c:pt>
                <c:pt idx="4">
                  <c:v>49.13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13-4C8A-8A71-0A8C384451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43.36</c:v>
                </c:pt>
                <c:pt idx="1">
                  <c:v>42.56</c:v>
                </c:pt>
                <c:pt idx="2">
                  <c:v>42.47</c:v>
                </c:pt>
                <c:pt idx="3">
                  <c:v>42.4</c:v>
                </c:pt>
                <c:pt idx="4">
                  <c:v>42.28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13-4C8A-8A71-0A8C384451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88.1</c:v>
                </c:pt>
                <c:pt idx="1">
                  <c:v>88.57</c:v>
                </c:pt>
                <c:pt idx="2">
                  <c:v>89.24</c:v>
                </c:pt>
                <c:pt idx="3">
                  <c:v>90.54</c:v>
                </c:pt>
                <c:pt idx="4">
                  <c:v>92.11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E4-4883-A9F8-63E988B1A1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83.06</c:v>
                </c:pt>
                <c:pt idx="1">
                  <c:v>83.32</c:v>
                </c:pt>
                <c:pt idx="2">
                  <c:v>83.75</c:v>
                </c:pt>
                <c:pt idx="3">
                  <c:v>84.19</c:v>
                </c:pt>
                <c:pt idx="4">
                  <c:v>84.34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E4-4883-A9F8-63E988B1A1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100.47</c:v>
                </c:pt>
                <c:pt idx="1">
                  <c:v>100</c:v>
                </c:pt>
                <c:pt idx="2">
                  <c:v>100</c:v>
                </c:pt>
                <c:pt idx="3">
                  <c:v>100.06</c:v>
                </c:pt>
                <c:pt idx="4">
                  <c:v>100.01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AF-45E6-9123-B0BA451FA1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102.13</c:v>
                </c:pt>
                <c:pt idx="1">
                  <c:v>101.72</c:v>
                </c:pt>
                <c:pt idx="2">
                  <c:v>102.73</c:v>
                </c:pt>
                <c:pt idx="3">
                  <c:v>105.78</c:v>
                </c:pt>
                <c:pt idx="4">
                  <c:v>106.09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AF-45E6-9123-B0BA451FA1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20.88</c:v>
                </c:pt>
                <c:pt idx="1">
                  <c:v>22.89</c:v>
                </c:pt>
                <c:pt idx="2">
                  <c:v>25.36</c:v>
                </c:pt>
                <c:pt idx="3">
                  <c:v>27.51</c:v>
                </c:pt>
                <c:pt idx="4">
                  <c:v>29.5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F7-44F2-A6F9-181701D6F9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23.93</c:v>
                </c:pt>
                <c:pt idx="1">
                  <c:v>24.68</c:v>
                </c:pt>
                <c:pt idx="2">
                  <c:v>24.68</c:v>
                </c:pt>
                <c:pt idx="3">
                  <c:v>21.36</c:v>
                </c:pt>
                <c:pt idx="4">
                  <c:v>22.79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F7-44F2-A6F9-181701D6F9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49-454B-8155-BCA13962D3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0.01</c:v>
                </c:pt>
                <c:pt idx="2">
                  <c:v>8.6199999999999992</c:v>
                </c:pt>
                <c:pt idx="3">
                  <c:v>0.01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49-454B-8155-BCA13962D3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8D-4779-9437-71148D8E40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109.51</c:v>
                </c:pt>
                <c:pt idx="1">
                  <c:v>112.88</c:v>
                </c:pt>
                <c:pt idx="2">
                  <c:v>94.97</c:v>
                </c:pt>
                <c:pt idx="3">
                  <c:v>63.96</c:v>
                </c:pt>
                <c:pt idx="4">
                  <c:v>69.42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779-9437-71148D8E40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12.77</c:v>
                </c:pt>
                <c:pt idx="1">
                  <c:v>14.78</c:v>
                </c:pt>
                <c:pt idx="2">
                  <c:v>22</c:v>
                </c:pt>
                <c:pt idx="3">
                  <c:v>17.14</c:v>
                </c:pt>
                <c:pt idx="4">
                  <c:v>12.53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75-4EFC-907F-159497F106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47.44</c:v>
                </c:pt>
                <c:pt idx="1">
                  <c:v>49.18</c:v>
                </c:pt>
                <c:pt idx="2">
                  <c:v>47.72</c:v>
                </c:pt>
                <c:pt idx="3">
                  <c:v>44.24</c:v>
                </c:pt>
                <c:pt idx="4">
                  <c:v>43.07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75-4EFC-907F-159497F106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1611.27</c:v>
                </c:pt>
                <c:pt idx="1">
                  <c:v>1610.29</c:v>
                </c:pt>
                <c:pt idx="2">
                  <c:v>1594.39</c:v>
                </c:pt>
                <c:pt idx="3">
                  <c:v>1572.65</c:v>
                </c:pt>
                <c:pt idx="4">
                  <c:v>1583.32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28-4BB5-8426-A207E66B2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1243.71</c:v>
                </c:pt>
                <c:pt idx="1">
                  <c:v>1194.1500000000001</c:v>
                </c:pt>
                <c:pt idx="2">
                  <c:v>1206.79</c:v>
                </c:pt>
                <c:pt idx="3">
                  <c:v>1258.43</c:v>
                </c:pt>
                <c:pt idx="4">
                  <c:v>1163.75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28-4BB5-8426-A207E66B2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58.77</c:v>
                </c:pt>
                <c:pt idx="1">
                  <c:v>59.85</c:v>
                </c:pt>
                <c:pt idx="2">
                  <c:v>54.92</c:v>
                </c:pt>
                <c:pt idx="3">
                  <c:v>55.56</c:v>
                </c:pt>
                <c:pt idx="4">
                  <c:v>58.08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63-4F33-BF47-5ADDBE63D4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74.3</c:v>
                </c:pt>
                <c:pt idx="1">
                  <c:v>72.260000000000005</c:v>
                </c:pt>
                <c:pt idx="2">
                  <c:v>71.84</c:v>
                </c:pt>
                <c:pt idx="3">
                  <c:v>73.36</c:v>
                </c:pt>
                <c:pt idx="4">
                  <c:v>72.599999999999994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63-4F33-BF47-5ADDBE63D4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366.42</c:v>
                </c:pt>
                <c:pt idx="1">
                  <c:v>360.27</c:v>
                </c:pt>
                <c:pt idx="2">
                  <c:v>387.45</c:v>
                </c:pt>
                <c:pt idx="3">
                  <c:v>379.03</c:v>
                </c:pt>
                <c:pt idx="4">
                  <c:v>360.78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C9-4A4A-A04B-6E30CC57FC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221.81</c:v>
                </c:pt>
                <c:pt idx="1">
                  <c:v>230.02</c:v>
                </c:pt>
                <c:pt idx="2">
                  <c:v>228.47</c:v>
                </c:pt>
                <c:pt idx="3">
                  <c:v>224.88</c:v>
                </c:pt>
                <c:pt idx="4">
                  <c:v>228.64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C9-4A4A-A04B-6E30CC57FC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【44.07】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【1,201.79】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【216.39】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G67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岡山県　岡山市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35" t="str">
        <f>データ!I6</f>
        <v>法適用</v>
      </c>
      <c r="C8" s="35"/>
      <c r="D8" s="35"/>
      <c r="E8" s="35"/>
      <c r="F8" s="35"/>
      <c r="G8" s="35"/>
      <c r="H8" s="35"/>
      <c r="I8" s="35" t="str">
        <f>データ!J6</f>
        <v>下水道事業</v>
      </c>
      <c r="J8" s="35"/>
      <c r="K8" s="35"/>
      <c r="L8" s="35"/>
      <c r="M8" s="35"/>
      <c r="N8" s="35"/>
      <c r="O8" s="35"/>
      <c r="P8" s="35" t="str">
        <f>データ!K6</f>
        <v>特定環境保全公共下水道</v>
      </c>
      <c r="Q8" s="35"/>
      <c r="R8" s="35"/>
      <c r="S8" s="35"/>
      <c r="T8" s="35"/>
      <c r="U8" s="35"/>
      <c r="V8" s="35"/>
      <c r="W8" s="35" t="str">
        <f>データ!L6</f>
        <v>D2</v>
      </c>
      <c r="X8" s="35"/>
      <c r="Y8" s="35"/>
      <c r="Z8" s="35"/>
      <c r="AA8" s="35"/>
      <c r="AB8" s="35"/>
      <c r="AC8" s="35"/>
      <c r="AD8" s="36" t="str">
        <f>データ!$M$6</f>
        <v>非設置</v>
      </c>
      <c r="AE8" s="36"/>
      <c r="AF8" s="36"/>
      <c r="AG8" s="36"/>
      <c r="AH8" s="36"/>
      <c r="AI8" s="36"/>
      <c r="AJ8" s="36"/>
      <c r="AK8" s="3"/>
      <c r="AL8" s="37">
        <f>データ!S6</f>
        <v>704487</v>
      </c>
      <c r="AM8" s="37"/>
      <c r="AN8" s="37"/>
      <c r="AO8" s="37"/>
      <c r="AP8" s="37"/>
      <c r="AQ8" s="37"/>
      <c r="AR8" s="37"/>
      <c r="AS8" s="37"/>
      <c r="AT8" s="38">
        <f>データ!T6</f>
        <v>789.95</v>
      </c>
      <c r="AU8" s="38"/>
      <c r="AV8" s="38"/>
      <c r="AW8" s="38"/>
      <c r="AX8" s="38"/>
      <c r="AY8" s="38"/>
      <c r="AZ8" s="38"/>
      <c r="BA8" s="38"/>
      <c r="BB8" s="38">
        <f>データ!U6</f>
        <v>891.81</v>
      </c>
      <c r="BC8" s="38"/>
      <c r="BD8" s="38"/>
      <c r="BE8" s="38"/>
      <c r="BF8" s="38"/>
      <c r="BG8" s="38"/>
      <c r="BH8" s="38"/>
      <c r="BI8" s="38"/>
      <c r="BJ8" s="3"/>
      <c r="BK8" s="3"/>
      <c r="BL8" s="39" t="s">
        <v>10</v>
      </c>
      <c r="BM8" s="40"/>
      <c r="BN8" s="41" t="s">
        <v>11</v>
      </c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2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8" t="str">
        <f>データ!N6</f>
        <v>-</v>
      </c>
      <c r="C10" s="38"/>
      <c r="D10" s="38"/>
      <c r="E10" s="38"/>
      <c r="F10" s="38"/>
      <c r="G10" s="38"/>
      <c r="H10" s="38"/>
      <c r="I10" s="38">
        <f>データ!O6</f>
        <v>42.67</v>
      </c>
      <c r="J10" s="38"/>
      <c r="K10" s="38"/>
      <c r="L10" s="38"/>
      <c r="M10" s="38"/>
      <c r="N10" s="38"/>
      <c r="O10" s="38"/>
      <c r="P10" s="38">
        <f>データ!P6</f>
        <v>1.07</v>
      </c>
      <c r="Q10" s="38"/>
      <c r="R10" s="38"/>
      <c r="S10" s="38"/>
      <c r="T10" s="38"/>
      <c r="U10" s="38"/>
      <c r="V10" s="38"/>
      <c r="W10" s="38">
        <f>データ!Q6</f>
        <v>93.24</v>
      </c>
      <c r="X10" s="38"/>
      <c r="Y10" s="38"/>
      <c r="Z10" s="38"/>
      <c r="AA10" s="38"/>
      <c r="AB10" s="38"/>
      <c r="AC10" s="38"/>
      <c r="AD10" s="37">
        <f>データ!R6</f>
        <v>3011</v>
      </c>
      <c r="AE10" s="37"/>
      <c r="AF10" s="37"/>
      <c r="AG10" s="37"/>
      <c r="AH10" s="37"/>
      <c r="AI10" s="37"/>
      <c r="AJ10" s="37"/>
      <c r="AK10" s="2"/>
      <c r="AL10" s="37">
        <f>データ!V6</f>
        <v>7539</v>
      </c>
      <c r="AM10" s="37"/>
      <c r="AN10" s="37"/>
      <c r="AO10" s="37"/>
      <c r="AP10" s="37"/>
      <c r="AQ10" s="37"/>
      <c r="AR10" s="37"/>
      <c r="AS10" s="37"/>
      <c r="AT10" s="38">
        <f>データ!W6</f>
        <v>2.93</v>
      </c>
      <c r="AU10" s="38"/>
      <c r="AV10" s="38"/>
      <c r="AW10" s="38"/>
      <c r="AX10" s="38"/>
      <c r="AY10" s="38"/>
      <c r="AZ10" s="38"/>
      <c r="BA10" s="38"/>
      <c r="BB10" s="38">
        <f>データ!X6</f>
        <v>2573.04</v>
      </c>
      <c r="BC10" s="38"/>
      <c r="BD10" s="38"/>
      <c r="BE10" s="38"/>
      <c r="BF10" s="38"/>
      <c r="BG10" s="38"/>
      <c r="BH10" s="38"/>
      <c r="BI10" s="38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115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113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15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114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【105.35】</v>
      </c>
      <c r="F85" s="12" t="str">
        <f>データ!AT6</f>
        <v>【63.89】</v>
      </c>
      <c r="G85" s="12" t="str">
        <f>データ!BE6</f>
        <v>【44.07】</v>
      </c>
      <c r="H85" s="12" t="str">
        <f>データ!BP6</f>
        <v>【1,201.79】</v>
      </c>
      <c r="I85" s="12" t="str">
        <f>データ!CA6</f>
        <v>【75.31】</v>
      </c>
      <c r="J85" s="12" t="str">
        <f>データ!CL6</f>
        <v>【216.39】</v>
      </c>
      <c r="K85" s="12" t="str">
        <f>データ!CW6</f>
        <v>【42.57】</v>
      </c>
      <c r="L85" s="12" t="str">
        <f>データ!DH6</f>
        <v>【85.24】</v>
      </c>
      <c r="M85" s="12" t="str">
        <f>データ!DS6</f>
        <v>【25.87】</v>
      </c>
      <c r="N85" s="12" t="str">
        <f>データ!ED6</f>
        <v>【0.01】</v>
      </c>
      <c r="O85" s="12" t="str">
        <f>データ!EO6</f>
        <v>【0.15】</v>
      </c>
    </row>
  </sheetData>
  <sheetProtection algorithmName="SHA-512" hashValue="XAFlfSnecLCfaQ89cxqye+Leugb2EkwWUGY8VDKkRtpWS0JOi2y8P5cLtq5fyeKYDfYaKG9OHEN1KK23tI9yNQ==" saltValue="7kRMRPr/mqnrWOFmDVZdJA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2021</v>
      </c>
      <c r="C6" s="19">
        <f t="shared" ref="C6:X6" si="3">C7</f>
        <v>331007</v>
      </c>
      <c r="D6" s="19">
        <f t="shared" si="3"/>
        <v>46</v>
      </c>
      <c r="E6" s="19">
        <f t="shared" si="3"/>
        <v>17</v>
      </c>
      <c r="F6" s="19">
        <f t="shared" si="3"/>
        <v>4</v>
      </c>
      <c r="G6" s="19">
        <f t="shared" si="3"/>
        <v>0</v>
      </c>
      <c r="H6" s="19" t="str">
        <f t="shared" si="3"/>
        <v>岡山県　岡山市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特定環境保全公共下水道</v>
      </c>
      <c r="L6" s="19" t="str">
        <f t="shared" si="3"/>
        <v>D2</v>
      </c>
      <c r="M6" s="19" t="str">
        <f t="shared" si="3"/>
        <v>非設置</v>
      </c>
      <c r="N6" s="20" t="str">
        <f t="shared" si="3"/>
        <v>-</v>
      </c>
      <c r="O6" s="20">
        <f t="shared" si="3"/>
        <v>42.67</v>
      </c>
      <c r="P6" s="20">
        <f t="shared" si="3"/>
        <v>1.07</v>
      </c>
      <c r="Q6" s="20">
        <f t="shared" si="3"/>
        <v>93.24</v>
      </c>
      <c r="R6" s="20">
        <f t="shared" si="3"/>
        <v>3011</v>
      </c>
      <c r="S6" s="20">
        <f t="shared" si="3"/>
        <v>704487</v>
      </c>
      <c r="T6" s="20">
        <f t="shared" si="3"/>
        <v>789.95</v>
      </c>
      <c r="U6" s="20">
        <f t="shared" si="3"/>
        <v>891.81</v>
      </c>
      <c r="V6" s="20">
        <f t="shared" si="3"/>
        <v>7539</v>
      </c>
      <c r="W6" s="20">
        <f t="shared" si="3"/>
        <v>2.93</v>
      </c>
      <c r="X6" s="20">
        <f t="shared" si="3"/>
        <v>2573.04</v>
      </c>
      <c r="Y6" s="21">
        <f>IF(Y7="",NA(),Y7)</f>
        <v>100.47</v>
      </c>
      <c r="Z6" s="21">
        <f t="shared" ref="Z6:AH6" si="4">IF(Z7="",NA(),Z7)</f>
        <v>100</v>
      </c>
      <c r="AA6" s="21">
        <f t="shared" si="4"/>
        <v>100</v>
      </c>
      <c r="AB6" s="21">
        <f t="shared" si="4"/>
        <v>100.06</v>
      </c>
      <c r="AC6" s="21">
        <f t="shared" si="4"/>
        <v>100.01</v>
      </c>
      <c r="AD6" s="21">
        <f t="shared" si="4"/>
        <v>102.13</v>
      </c>
      <c r="AE6" s="21">
        <f t="shared" si="4"/>
        <v>101.72</v>
      </c>
      <c r="AF6" s="21">
        <f t="shared" si="4"/>
        <v>102.73</v>
      </c>
      <c r="AG6" s="21">
        <f t="shared" si="4"/>
        <v>105.78</v>
      </c>
      <c r="AH6" s="21">
        <f t="shared" si="4"/>
        <v>106.09</v>
      </c>
      <c r="AI6" s="20" t="str">
        <f>IF(AI7="","",IF(AI7="-","【-】","【"&amp;SUBSTITUTE(TEXT(AI7,"#,##0.00"),"-","△")&amp;"】"))</f>
        <v>【105.35】</v>
      </c>
      <c r="AJ6" s="20">
        <f>IF(AJ7="",NA(),AJ7)</f>
        <v>0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>
        <f t="shared" si="5"/>
        <v>109.51</v>
      </c>
      <c r="AP6" s="21">
        <f t="shared" si="5"/>
        <v>112.88</v>
      </c>
      <c r="AQ6" s="21">
        <f t="shared" si="5"/>
        <v>94.97</v>
      </c>
      <c r="AR6" s="21">
        <f t="shared" si="5"/>
        <v>63.96</v>
      </c>
      <c r="AS6" s="21">
        <f t="shared" si="5"/>
        <v>69.42</v>
      </c>
      <c r="AT6" s="20" t="str">
        <f>IF(AT7="","",IF(AT7="-","【-】","【"&amp;SUBSTITUTE(TEXT(AT7,"#,##0.00"),"-","△")&amp;"】"))</f>
        <v>【63.89】</v>
      </c>
      <c r="AU6" s="21">
        <f>IF(AU7="",NA(),AU7)</f>
        <v>12.77</v>
      </c>
      <c r="AV6" s="21">
        <f t="shared" ref="AV6:BD6" si="6">IF(AV7="",NA(),AV7)</f>
        <v>14.78</v>
      </c>
      <c r="AW6" s="21">
        <f t="shared" si="6"/>
        <v>22</v>
      </c>
      <c r="AX6" s="21">
        <f t="shared" si="6"/>
        <v>17.14</v>
      </c>
      <c r="AY6" s="21">
        <f t="shared" si="6"/>
        <v>12.53</v>
      </c>
      <c r="AZ6" s="21">
        <f t="shared" si="6"/>
        <v>47.44</v>
      </c>
      <c r="BA6" s="21">
        <f t="shared" si="6"/>
        <v>49.18</v>
      </c>
      <c r="BB6" s="21">
        <f t="shared" si="6"/>
        <v>47.72</v>
      </c>
      <c r="BC6" s="21">
        <f t="shared" si="6"/>
        <v>44.24</v>
      </c>
      <c r="BD6" s="21">
        <f t="shared" si="6"/>
        <v>43.07</v>
      </c>
      <c r="BE6" s="20" t="str">
        <f>IF(BE7="","",IF(BE7="-","【-】","【"&amp;SUBSTITUTE(TEXT(BE7,"#,##0.00"),"-","△")&amp;"】"))</f>
        <v>【44.07】</v>
      </c>
      <c r="BF6" s="21">
        <f>IF(BF7="",NA(),BF7)</f>
        <v>1611.27</v>
      </c>
      <c r="BG6" s="21">
        <f t="shared" ref="BG6:BO6" si="7">IF(BG7="",NA(),BG7)</f>
        <v>1610.29</v>
      </c>
      <c r="BH6" s="21">
        <f t="shared" si="7"/>
        <v>1594.39</v>
      </c>
      <c r="BI6" s="21">
        <f t="shared" si="7"/>
        <v>1572.65</v>
      </c>
      <c r="BJ6" s="21">
        <f t="shared" si="7"/>
        <v>1583.32</v>
      </c>
      <c r="BK6" s="21">
        <f t="shared" si="7"/>
        <v>1243.71</v>
      </c>
      <c r="BL6" s="21">
        <f t="shared" si="7"/>
        <v>1194.1500000000001</v>
      </c>
      <c r="BM6" s="21">
        <f t="shared" si="7"/>
        <v>1206.79</v>
      </c>
      <c r="BN6" s="21">
        <f t="shared" si="7"/>
        <v>1258.43</v>
      </c>
      <c r="BO6" s="21">
        <f t="shared" si="7"/>
        <v>1163.75</v>
      </c>
      <c r="BP6" s="20" t="str">
        <f>IF(BP7="","",IF(BP7="-","【-】","【"&amp;SUBSTITUTE(TEXT(BP7,"#,##0.00"),"-","△")&amp;"】"))</f>
        <v>【1,201.79】</v>
      </c>
      <c r="BQ6" s="21">
        <f>IF(BQ7="",NA(),BQ7)</f>
        <v>58.77</v>
      </c>
      <c r="BR6" s="21">
        <f t="shared" ref="BR6:BZ6" si="8">IF(BR7="",NA(),BR7)</f>
        <v>59.85</v>
      </c>
      <c r="BS6" s="21">
        <f t="shared" si="8"/>
        <v>54.92</v>
      </c>
      <c r="BT6" s="21">
        <f t="shared" si="8"/>
        <v>55.56</v>
      </c>
      <c r="BU6" s="21">
        <f t="shared" si="8"/>
        <v>58.08</v>
      </c>
      <c r="BV6" s="21">
        <f t="shared" si="8"/>
        <v>74.3</v>
      </c>
      <c r="BW6" s="21">
        <f t="shared" si="8"/>
        <v>72.260000000000005</v>
      </c>
      <c r="BX6" s="21">
        <f t="shared" si="8"/>
        <v>71.84</v>
      </c>
      <c r="BY6" s="21">
        <f t="shared" si="8"/>
        <v>73.36</v>
      </c>
      <c r="BZ6" s="21">
        <f t="shared" si="8"/>
        <v>72.599999999999994</v>
      </c>
      <c r="CA6" s="20" t="str">
        <f>IF(CA7="","",IF(CA7="-","【-】","【"&amp;SUBSTITUTE(TEXT(CA7,"#,##0.00"),"-","△")&amp;"】"))</f>
        <v>【75.31】</v>
      </c>
      <c r="CB6" s="21">
        <f>IF(CB7="",NA(),CB7)</f>
        <v>366.42</v>
      </c>
      <c r="CC6" s="21">
        <f t="shared" ref="CC6:CK6" si="9">IF(CC7="",NA(),CC7)</f>
        <v>360.27</v>
      </c>
      <c r="CD6" s="21">
        <f t="shared" si="9"/>
        <v>387.45</v>
      </c>
      <c r="CE6" s="21">
        <f t="shared" si="9"/>
        <v>379.03</v>
      </c>
      <c r="CF6" s="21">
        <f t="shared" si="9"/>
        <v>360.78</v>
      </c>
      <c r="CG6" s="21">
        <f t="shared" si="9"/>
        <v>221.81</v>
      </c>
      <c r="CH6" s="21">
        <f t="shared" si="9"/>
        <v>230.02</v>
      </c>
      <c r="CI6" s="21">
        <f t="shared" si="9"/>
        <v>228.47</v>
      </c>
      <c r="CJ6" s="21">
        <f t="shared" si="9"/>
        <v>224.88</v>
      </c>
      <c r="CK6" s="21">
        <f t="shared" si="9"/>
        <v>228.64</v>
      </c>
      <c r="CL6" s="20" t="str">
        <f>IF(CL7="","",IF(CL7="-","【-】","【"&amp;SUBSTITUTE(TEXT(CL7,"#,##0.00"),"-","△")&amp;"】"))</f>
        <v>【216.39】</v>
      </c>
      <c r="CM6" s="21">
        <f>IF(CM7="",NA(),CM7)</f>
        <v>49</v>
      </c>
      <c r="CN6" s="21">
        <f t="shared" ref="CN6:CV6" si="10">IF(CN7="",NA(),CN7)</f>
        <v>48.63</v>
      </c>
      <c r="CO6" s="21">
        <f t="shared" si="10"/>
        <v>48.5</v>
      </c>
      <c r="CP6" s="21">
        <f t="shared" si="10"/>
        <v>50.69</v>
      </c>
      <c r="CQ6" s="21">
        <f t="shared" si="10"/>
        <v>49.13</v>
      </c>
      <c r="CR6" s="21">
        <f t="shared" si="10"/>
        <v>43.36</v>
      </c>
      <c r="CS6" s="21">
        <f t="shared" si="10"/>
        <v>42.56</v>
      </c>
      <c r="CT6" s="21">
        <f t="shared" si="10"/>
        <v>42.47</v>
      </c>
      <c r="CU6" s="21">
        <f t="shared" si="10"/>
        <v>42.4</v>
      </c>
      <c r="CV6" s="21">
        <f t="shared" si="10"/>
        <v>42.28</v>
      </c>
      <c r="CW6" s="20" t="str">
        <f>IF(CW7="","",IF(CW7="-","【-】","【"&amp;SUBSTITUTE(TEXT(CW7,"#,##0.00"),"-","△")&amp;"】"))</f>
        <v>【42.57】</v>
      </c>
      <c r="CX6" s="21">
        <f>IF(CX7="",NA(),CX7)</f>
        <v>88.1</v>
      </c>
      <c r="CY6" s="21">
        <f t="shared" ref="CY6:DG6" si="11">IF(CY7="",NA(),CY7)</f>
        <v>88.57</v>
      </c>
      <c r="CZ6" s="21">
        <f t="shared" si="11"/>
        <v>89.24</v>
      </c>
      <c r="DA6" s="21">
        <f t="shared" si="11"/>
        <v>90.54</v>
      </c>
      <c r="DB6" s="21">
        <f t="shared" si="11"/>
        <v>92.11</v>
      </c>
      <c r="DC6" s="21">
        <f t="shared" si="11"/>
        <v>83.06</v>
      </c>
      <c r="DD6" s="21">
        <f t="shared" si="11"/>
        <v>83.32</v>
      </c>
      <c r="DE6" s="21">
        <f t="shared" si="11"/>
        <v>83.75</v>
      </c>
      <c r="DF6" s="21">
        <f t="shared" si="11"/>
        <v>84.19</v>
      </c>
      <c r="DG6" s="21">
        <f t="shared" si="11"/>
        <v>84.34</v>
      </c>
      <c r="DH6" s="20" t="str">
        <f>IF(DH7="","",IF(DH7="-","【-】","【"&amp;SUBSTITUTE(TEXT(DH7,"#,##0.00"),"-","△")&amp;"】"))</f>
        <v>【85.24】</v>
      </c>
      <c r="DI6" s="21">
        <f>IF(DI7="",NA(),DI7)</f>
        <v>20.88</v>
      </c>
      <c r="DJ6" s="21">
        <f t="shared" ref="DJ6:DR6" si="12">IF(DJ7="",NA(),DJ7)</f>
        <v>22.89</v>
      </c>
      <c r="DK6" s="21">
        <f t="shared" si="12"/>
        <v>25.36</v>
      </c>
      <c r="DL6" s="21">
        <f t="shared" si="12"/>
        <v>27.51</v>
      </c>
      <c r="DM6" s="21">
        <f t="shared" si="12"/>
        <v>29.5</v>
      </c>
      <c r="DN6" s="21">
        <f t="shared" si="12"/>
        <v>23.93</v>
      </c>
      <c r="DO6" s="21">
        <f t="shared" si="12"/>
        <v>24.68</v>
      </c>
      <c r="DP6" s="21">
        <f t="shared" si="12"/>
        <v>24.68</v>
      </c>
      <c r="DQ6" s="21">
        <f t="shared" si="12"/>
        <v>21.36</v>
      </c>
      <c r="DR6" s="21">
        <f t="shared" si="12"/>
        <v>22.79</v>
      </c>
      <c r="DS6" s="20" t="str">
        <f>IF(DS7="","",IF(DS7="-","【-】","【"&amp;SUBSTITUTE(TEXT(DS7,"#,##0.00"),"-","△")&amp;"】"))</f>
        <v>【25.87】</v>
      </c>
      <c r="DT6" s="20">
        <f>IF(DT7="",NA(),DT7)</f>
        <v>0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0">
        <f t="shared" si="13"/>
        <v>0</v>
      </c>
      <c r="DZ6" s="21">
        <f t="shared" si="13"/>
        <v>0.01</v>
      </c>
      <c r="EA6" s="21">
        <f t="shared" si="13"/>
        <v>8.6199999999999992</v>
      </c>
      <c r="EB6" s="21">
        <f t="shared" si="13"/>
        <v>0.01</v>
      </c>
      <c r="EC6" s="21">
        <f t="shared" si="13"/>
        <v>0.01</v>
      </c>
      <c r="ED6" s="20" t="str">
        <f>IF(ED7="","",IF(ED7="-","【-】","【"&amp;SUBSTITUTE(TEXT(ED7,"#,##0.00"),"-","△")&amp;"】"))</f>
        <v>【0.01】</v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0.09</v>
      </c>
      <c r="EK6" s="21">
        <f t="shared" si="14"/>
        <v>0.13</v>
      </c>
      <c r="EL6" s="21">
        <f t="shared" si="14"/>
        <v>0.36</v>
      </c>
      <c r="EM6" s="21">
        <f t="shared" si="14"/>
        <v>0.39</v>
      </c>
      <c r="EN6" s="21">
        <f t="shared" si="14"/>
        <v>0.1</v>
      </c>
      <c r="EO6" s="20" t="str">
        <f>IF(EO7="","",IF(EO7="-","【-】","【"&amp;SUBSTITUTE(TEXT(EO7,"#,##0.00"),"-","△")&amp;"】"))</f>
        <v>【0.15】</v>
      </c>
    </row>
    <row r="7" spans="1:148" s="22" customFormat="1" x14ac:dyDescent="0.15">
      <c r="A7" s="14"/>
      <c r="B7" s="23">
        <v>2021</v>
      </c>
      <c r="C7" s="23">
        <v>331007</v>
      </c>
      <c r="D7" s="23">
        <v>46</v>
      </c>
      <c r="E7" s="23">
        <v>17</v>
      </c>
      <c r="F7" s="23">
        <v>4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42.67</v>
      </c>
      <c r="P7" s="24">
        <v>1.07</v>
      </c>
      <c r="Q7" s="24">
        <v>93.24</v>
      </c>
      <c r="R7" s="24">
        <v>3011</v>
      </c>
      <c r="S7" s="24">
        <v>704487</v>
      </c>
      <c r="T7" s="24">
        <v>789.95</v>
      </c>
      <c r="U7" s="24">
        <v>891.81</v>
      </c>
      <c r="V7" s="24">
        <v>7539</v>
      </c>
      <c r="W7" s="24">
        <v>2.93</v>
      </c>
      <c r="X7" s="24">
        <v>2573.04</v>
      </c>
      <c r="Y7" s="24">
        <v>100.47</v>
      </c>
      <c r="Z7" s="24">
        <v>100</v>
      </c>
      <c r="AA7" s="24">
        <v>100</v>
      </c>
      <c r="AB7" s="24">
        <v>100.06</v>
      </c>
      <c r="AC7" s="24">
        <v>100.01</v>
      </c>
      <c r="AD7" s="24">
        <v>102.13</v>
      </c>
      <c r="AE7" s="24">
        <v>101.72</v>
      </c>
      <c r="AF7" s="24">
        <v>102.73</v>
      </c>
      <c r="AG7" s="24">
        <v>105.78</v>
      </c>
      <c r="AH7" s="24">
        <v>106.09</v>
      </c>
      <c r="AI7" s="24">
        <v>105.35</v>
      </c>
      <c r="AJ7" s="24">
        <v>0</v>
      </c>
      <c r="AK7" s="24">
        <v>0</v>
      </c>
      <c r="AL7" s="24">
        <v>0</v>
      </c>
      <c r="AM7" s="24">
        <v>0</v>
      </c>
      <c r="AN7" s="24">
        <v>0</v>
      </c>
      <c r="AO7" s="24">
        <v>109.51</v>
      </c>
      <c r="AP7" s="24">
        <v>112.88</v>
      </c>
      <c r="AQ7" s="24">
        <v>94.97</v>
      </c>
      <c r="AR7" s="24">
        <v>63.96</v>
      </c>
      <c r="AS7" s="24">
        <v>69.42</v>
      </c>
      <c r="AT7" s="24">
        <v>63.89</v>
      </c>
      <c r="AU7" s="24">
        <v>12.77</v>
      </c>
      <c r="AV7" s="24">
        <v>14.78</v>
      </c>
      <c r="AW7" s="24">
        <v>22</v>
      </c>
      <c r="AX7" s="24">
        <v>17.14</v>
      </c>
      <c r="AY7" s="24">
        <v>12.53</v>
      </c>
      <c r="AZ7" s="24">
        <v>47.44</v>
      </c>
      <c r="BA7" s="24">
        <v>49.18</v>
      </c>
      <c r="BB7" s="24">
        <v>47.72</v>
      </c>
      <c r="BC7" s="24">
        <v>44.24</v>
      </c>
      <c r="BD7" s="24">
        <v>43.07</v>
      </c>
      <c r="BE7" s="24">
        <v>44.07</v>
      </c>
      <c r="BF7" s="24">
        <v>1611.27</v>
      </c>
      <c r="BG7" s="24">
        <v>1610.29</v>
      </c>
      <c r="BH7" s="24">
        <v>1594.39</v>
      </c>
      <c r="BI7" s="24">
        <v>1572.65</v>
      </c>
      <c r="BJ7" s="24">
        <v>1583.32</v>
      </c>
      <c r="BK7" s="24">
        <v>1243.71</v>
      </c>
      <c r="BL7" s="24">
        <v>1194.1500000000001</v>
      </c>
      <c r="BM7" s="24">
        <v>1206.79</v>
      </c>
      <c r="BN7" s="24">
        <v>1258.43</v>
      </c>
      <c r="BO7" s="24">
        <v>1163.75</v>
      </c>
      <c r="BP7" s="24">
        <v>1201.79</v>
      </c>
      <c r="BQ7" s="24">
        <v>58.77</v>
      </c>
      <c r="BR7" s="24">
        <v>59.85</v>
      </c>
      <c r="BS7" s="24">
        <v>54.92</v>
      </c>
      <c r="BT7" s="24">
        <v>55.56</v>
      </c>
      <c r="BU7" s="24">
        <v>58.08</v>
      </c>
      <c r="BV7" s="24">
        <v>74.3</v>
      </c>
      <c r="BW7" s="24">
        <v>72.260000000000005</v>
      </c>
      <c r="BX7" s="24">
        <v>71.84</v>
      </c>
      <c r="BY7" s="24">
        <v>73.36</v>
      </c>
      <c r="BZ7" s="24">
        <v>72.599999999999994</v>
      </c>
      <c r="CA7" s="24">
        <v>75.31</v>
      </c>
      <c r="CB7" s="24">
        <v>366.42</v>
      </c>
      <c r="CC7" s="24">
        <v>360.27</v>
      </c>
      <c r="CD7" s="24">
        <v>387.45</v>
      </c>
      <c r="CE7" s="24">
        <v>379.03</v>
      </c>
      <c r="CF7" s="24">
        <v>360.78</v>
      </c>
      <c r="CG7" s="24">
        <v>221.81</v>
      </c>
      <c r="CH7" s="24">
        <v>230.02</v>
      </c>
      <c r="CI7" s="24">
        <v>228.47</v>
      </c>
      <c r="CJ7" s="24">
        <v>224.88</v>
      </c>
      <c r="CK7" s="24">
        <v>228.64</v>
      </c>
      <c r="CL7" s="24">
        <v>216.39</v>
      </c>
      <c r="CM7" s="24">
        <v>49</v>
      </c>
      <c r="CN7" s="24">
        <v>48.63</v>
      </c>
      <c r="CO7" s="24">
        <v>48.5</v>
      </c>
      <c r="CP7" s="24">
        <v>50.69</v>
      </c>
      <c r="CQ7" s="24">
        <v>49.13</v>
      </c>
      <c r="CR7" s="24">
        <v>43.36</v>
      </c>
      <c r="CS7" s="24">
        <v>42.56</v>
      </c>
      <c r="CT7" s="24">
        <v>42.47</v>
      </c>
      <c r="CU7" s="24">
        <v>42.4</v>
      </c>
      <c r="CV7" s="24">
        <v>42.28</v>
      </c>
      <c r="CW7" s="24">
        <v>42.57</v>
      </c>
      <c r="CX7" s="24">
        <v>88.1</v>
      </c>
      <c r="CY7" s="24">
        <v>88.57</v>
      </c>
      <c r="CZ7" s="24">
        <v>89.24</v>
      </c>
      <c r="DA7" s="24">
        <v>90.54</v>
      </c>
      <c r="DB7" s="24">
        <v>92.11</v>
      </c>
      <c r="DC7" s="24">
        <v>83.06</v>
      </c>
      <c r="DD7" s="24">
        <v>83.32</v>
      </c>
      <c r="DE7" s="24">
        <v>83.75</v>
      </c>
      <c r="DF7" s="24">
        <v>84.19</v>
      </c>
      <c r="DG7" s="24">
        <v>84.34</v>
      </c>
      <c r="DH7" s="24">
        <v>85.24</v>
      </c>
      <c r="DI7" s="24">
        <v>20.88</v>
      </c>
      <c r="DJ7" s="24">
        <v>22.89</v>
      </c>
      <c r="DK7" s="24">
        <v>25.36</v>
      </c>
      <c r="DL7" s="24">
        <v>27.51</v>
      </c>
      <c r="DM7" s="24">
        <v>29.5</v>
      </c>
      <c r="DN7" s="24">
        <v>23.93</v>
      </c>
      <c r="DO7" s="24">
        <v>24.68</v>
      </c>
      <c r="DP7" s="24">
        <v>24.68</v>
      </c>
      <c r="DQ7" s="24">
        <v>21.36</v>
      </c>
      <c r="DR7" s="24">
        <v>22.79</v>
      </c>
      <c r="DS7" s="24">
        <v>25.87</v>
      </c>
      <c r="DT7" s="24">
        <v>0</v>
      </c>
      <c r="DU7" s="24">
        <v>0</v>
      </c>
      <c r="DV7" s="24">
        <v>0</v>
      </c>
      <c r="DW7" s="24">
        <v>0</v>
      </c>
      <c r="DX7" s="24">
        <v>0</v>
      </c>
      <c r="DY7" s="24">
        <v>0</v>
      </c>
      <c r="DZ7" s="24">
        <v>0.01</v>
      </c>
      <c r="EA7" s="24">
        <v>8.6199999999999992</v>
      </c>
      <c r="EB7" s="24">
        <v>0.01</v>
      </c>
      <c r="EC7" s="24">
        <v>0.01</v>
      </c>
      <c r="ED7" s="24">
        <v>0.01</v>
      </c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0.09</v>
      </c>
      <c r="EK7" s="24">
        <v>0.13</v>
      </c>
      <c r="EL7" s="24">
        <v>0.36</v>
      </c>
      <c r="EM7" s="24">
        <v>0.39</v>
      </c>
      <c r="EN7" s="24">
        <v>0.1</v>
      </c>
      <c r="EO7" s="24">
        <v>0.15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111</v>
      </c>
      <c r="E13" t="s">
        <v>111</v>
      </c>
      <c r="F13" t="s">
        <v>111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P0185183</cp:lastModifiedBy>
  <cp:lastPrinted>2023-01-18T01:30:44Z</cp:lastPrinted>
  <dcterms:created xsi:type="dcterms:W3CDTF">2023-01-12T23:40:56Z</dcterms:created>
  <dcterms:modified xsi:type="dcterms:W3CDTF">2023-01-18T01:31:18Z</dcterms:modified>
  <cp:category/>
</cp:coreProperties>
</file>