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5 おもてなし推進担当\令和4年度\018 湯来地区関係\01 共通\05 照会・回答\【1月25日期限】公営企業に係る経営比較分析表の分析等について\"/>
    </mc:Choice>
  </mc:AlternateContent>
  <workbookProtection workbookAlgorithmName="SHA-512" workbookHashValue="R694PCgMuaCOIfP6b8yb1lmWwZXmkGDZ/MmqQz8PjlUBTZ+j9G3vncEzUAbOkoq1BHgbxxWyEcZokjnVB0m8tg==" workbookSaltValue="kBQ8bBsp/fpl9DY8pvvhIQ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IX76" i="4"/>
  <c r="BV30" i="4"/>
  <c r="BV76" i="4"/>
  <c r="FJ52" i="4"/>
  <c r="IX30" i="4"/>
  <c r="ML76" i="4"/>
  <c r="FJ30" i="4"/>
  <c r="BV52" i="4"/>
  <c r="ML52" i="4"/>
  <c r="M88" i="4"/>
  <c r="C11" i="5"/>
  <c r="D11" i="5"/>
  <c r="E11" i="5"/>
  <c r="B11" i="5"/>
  <c r="AF76" i="4" l="1"/>
  <c r="DT52" i="4"/>
  <c r="HH30" i="4"/>
  <c r="HH52" i="4"/>
  <c r="KV76" i="4"/>
  <c r="AF52" i="4"/>
  <c r="DT30" i="4"/>
  <c r="KV52" i="4"/>
  <c r="HH76" i="4"/>
  <c r="AF30" i="4"/>
  <c r="GT52" i="4"/>
  <c r="R76" i="4"/>
  <c r="DF52" i="4"/>
  <c r="GT30" i="4"/>
  <c r="R52" i="4"/>
  <c r="DF30" i="4"/>
  <c r="GT76" i="4"/>
  <c r="KH52" i="4"/>
  <c r="KH76" i="4"/>
  <c r="R30" i="4"/>
  <c r="IJ76" i="4"/>
  <c r="LX52" i="4"/>
  <c r="BH30" i="4"/>
  <c r="IJ52" i="4"/>
  <c r="BH76" i="4"/>
  <c r="EV52" i="4"/>
  <c r="IJ30" i="4"/>
  <c r="LX76" i="4"/>
  <c r="BH52" i="4"/>
  <c r="EV30" i="4"/>
  <c r="LJ76" i="4"/>
  <c r="AT52" i="4"/>
  <c r="EH30" i="4"/>
  <c r="AT76" i="4"/>
  <c r="HV76" i="4"/>
  <c r="LJ52" i="4"/>
  <c r="AT30" i="4"/>
  <c r="EH52" i="4"/>
  <c r="HV30" i="4"/>
  <c r="HV52" i="4"/>
</calcChain>
</file>

<file path=xl/sharedStrings.xml><?xml version="1.0" encoding="utf-8"?>
<sst xmlns="http://schemas.openxmlformats.org/spreadsheetml/2006/main" count="301" uniqueCount="140">
  <si>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</si>
  <si>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</si>
  <si>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</si>
  <si>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</si>
  <si>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</si>
  <si>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</si>
  <si>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</si>
  <si>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</si>
  <si>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</si>
  <si>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</si>
  <si>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</si>
  <si>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</si>
  <si>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</si>
  <si>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</si>
  <si>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</si>
  <si>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</si>
  <si>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</si>
  <si>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</si>
  <si>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</si>
  <si>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</si>
  <si>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</si>
  <si>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</si>
  <si>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</si>
  <si>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</si>
  <si>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</si>
  <si>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</si>
  <si>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</si>
  <si>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</si>
  <si>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</si>
  <si>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</si>
  <si>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</si>
  <si>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</si>
  <si>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</si>
  <si>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</si>
  <si>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</si>
  <si>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</si>
  <si>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</si>
  <si>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</si>
  <si>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</si>
  <si>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</si>
  <si>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</si>
  <si>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</si>
  <si>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</si>
  <si>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</si>
  <si>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</si>
  <si>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</si>
  <si>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</si>
  <si>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</si>
  <si>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</si>
  <si>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</si>
  <si>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</si>
  <si>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</si>
  <si>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</si>
  <si>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</si>
  <si>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</si>
  <si>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</si>
  <si>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</si>
  <si>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</si>
  <si>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</si>
  <si>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</si>
  <si>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</si>
  <si>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</si>
  <si>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</si>
  <si>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</si>
  <si>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</si>
  <si>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</si>
  <si>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</si>
  <si>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</si>
  <si>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</si>
  <si>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</si>
  <si>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</si>
  <si>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</si>
  <si>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</si>
  <si>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</si>
  <si>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</si>
  <si>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</si>
  <si>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</si>
  <si>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</si>
  <si>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</si>
  <si>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</si>
  <si>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</si>
  <si>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</si>
  <si>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</si>
  <si>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</si>
  <si>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</si>
  <si>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</si>
  <si>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</si>
  <si>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</si>
  <si>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</si>
  <si>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</si>
  <si>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</si>
  <si>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</si>
  <si>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</si>
  <si>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</si>
  <si>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</si>
  <si>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</si>
  <si>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</si>
  <si>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</si>
  <si>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</si>
  <si>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</si>
  <si>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</si>
  <si>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</si>
  <si>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</si>
  <si>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</si>
  <si>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当該値(N-2)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</si>
  <si>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</si>
  <si>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</si>
  <si>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</si>
  <si>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</si>
  <si>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</si>
  <si>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</si>
  <si>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</si>
  <si>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</si>
  <si>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</si>
  <si>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</si>
  <si>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</si>
  <si>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</si>
  <si>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</si>
  <si>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</si>
  <si>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</si>
  <si>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</si>
  <si>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湯来ロッジ</t>
  </si>
  <si>
    <t>法非適用</t>
  </si>
  <si>
    <t>観光施設事業</t>
  </si>
  <si>
    <t>休養宿泊施設</t>
  </si>
  <si>
    <t>Ａ１Ｂ１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</si>
  <si>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</si>
  <si>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</si>
  <si>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</si>
  <si>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</si>
  <si>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</si>
  <si>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</si>
  <si>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</si>
  <si>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</si>
  <si>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</si>
  <si>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</si>
  <si>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比較的設備も新しい施設であり、引き続き、経営改善や利用促進に向けた取組を行い、更なる施設の収益性の向上に努める必要があります。</t>
    <rPh sb="1" eb="4">
      <t>ヒカクテキ</t>
    </rPh>
    <rPh sb="4" eb="6">
      <t>セツビ</t>
    </rPh>
    <rPh sb="7" eb="8">
      <t>アタラ</t>
    </rPh>
    <rPh sb="10" eb="12">
      <t>シセツ</t>
    </rPh>
    <rPh sb="16" eb="17">
      <t>ヒ</t>
    </rPh>
    <rPh sb="18" eb="19">
      <t>ツヅ</t>
    </rPh>
    <rPh sb="21" eb="25">
      <t>ケイエイカイゼン</t>
    </rPh>
    <rPh sb="26" eb="30">
      <t>リヨウソクシン</t>
    </rPh>
    <rPh sb="31" eb="32">
      <t>ム</t>
    </rPh>
    <rPh sb="34" eb="36">
      <t>トリクミ</t>
    </rPh>
    <rPh sb="37" eb="38">
      <t>オコナ</t>
    </rPh>
    <rPh sb="40" eb="41">
      <t>サラ</t>
    </rPh>
    <rPh sb="43" eb="45">
      <t>シセツ</t>
    </rPh>
    <rPh sb="46" eb="49">
      <t>シュウエキセイ</t>
    </rPh>
    <rPh sb="50" eb="52">
      <t>コウジョウ</t>
    </rPh>
    <rPh sb="53" eb="54">
      <t>ツト</t>
    </rPh>
    <rPh sb="56" eb="58">
      <t>ヒツヨウ</t>
    </rPh>
    <phoneticPr fontId="5"/>
  </si>
  <si>
    <t>①収益的収支比率
　令和元年度から赤字に転じており、収益改善に向けた取組を行う必要があります。
②他会計補助金比率③宿泊者一人当たりの他会計補助金額
　新型コロナウイルス感染症の影響により、他会計補助金が発生しており、収益改善に向けた取組を行う必要があります。
④定員稼働率
　類似施設平均値を大きく上回っています。
⑤売上高人件費比率
　類似施設平均値程度ですが、数値は年々上昇しており、経営改善に向けた取組を行う必要があります。
⑥売上高ＧＯＰ比率
　類似施設平均値程度ですが、数値が低く、経営改善に向けた取組を行う必要があります。
⑦ＥＢＩＴＤＡ
　類似施設平均値を大幅に下回っており、経営改善に向けた取組を行う必要があります。</t>
    <rPh sb="75" eb="77">
      <t>シンガタ</t>
    </rPh>
    <rPh sb="84" eb="87">
      <t>カンセンショウ</t>
    </rPh>
    <rPh sb="88" eb="90">
      <t>エイキョウ</t>
    </rPh>
    <rPh sb="94" eb="100">
      <t>タカイケイホジョキン</t>
    </rPh>
    <rPh sb="101" eb="103">
      <t>ハッセイ</t>
    </rPh>
    <rPh sb="113" eb="114">
      <t>ム</t>
    </rPh>
    <rPh sb="116" eb="118">
      <t>トリクミ</t>
    </rPh>
    <rPh sb="119" eb="120">
      <t>オコナ</t>
    </rPh>
    <rPh sb="121" eb="123">
      <t>ヒツヨウ</t>
    </rPh>
    <rPh sb="177" eb="179">
      <t>テイド</t>
    </rPh>
    <rPh sb="183" eb="185">
      <t>スウチ</t>
    </rPh>
    <rPh sb="186" eb="188">
      <t>ネンネン</t>
    </rPh>
    <rPh sb="188" eb="190">
      <t>ジョウショウ</t>
    </rPh>
    <rPh sb="235" eb="237">
      <t>テイド</t>
    </rPh>
    <rPh sb="286" eb="288">
      <t>オオハバ</t>
    </rPh>
    <phoneticPr fontId="5"/>
  </si>
  <si>
    <t>⑧有形固定資産減価償却率
　該当数値がありません。
⑨施設の資産価値
　旧施設の改築及び宿泊棟の新築を行い、平成21年度にリニューアルオープンし、宿泊部屋、大浴場・露天風呂、ホール、宴会場などを備えています。
⑩設備投資見込額
　設備投資見込額はありませんが、改築後13年経過しており、不具合や摩耗などが見られる設備について、必要に応じて改修等を行う見込みです。
⑪累積欠損金比率
　該当数値がありません。
⑫企業債残高対料金収入比率
　類似施設平均値より大幅に数値は高くなっており、今後も確実な償還財源の確保に努めていきます。</t>
    <rPh sb="115" eb="117">
      <t>セツビ</t>
    </rPh>
    <rPh sb="163" eb="165">
      <t>ヒツヨウ</t>
    </rPh>
    <rPh sb="166" eb="167">
      <t>オウ</t>
    </rPh>
    <phoneticPr fontId="5"/>
  </si>
  <si>
    <t>⑬施設と周辺地域の宿泊客数動向
　令和２年度と比較して、新型コロナウイルス感染症等の影響により、所在市町村及び当該施設の数値が減少しているため、コロナ禍における利用促進策を検討するなど、利用者数の増加に努めていきます。</t>
    <rPh sb="23" eb="25">
      <t>ヒカク</t>
    </rPh>
    <rPh sb="28" eb="30">
      <t>シンガタ</t>
    </rPh>
    <rPh sb="37" eb="40">
      <t>カンセンショウ</t>
    </rPh>
    <rPh sb="40" eb="41">
      <t>ナド</t>
    </rPh>
    <rPh sb="42" eb="44">
      <t>エイキョウ</t>
    </rPh>
    <rPh sb="53" eb="54">
      <t>オヨ</t>
    </rPh>
    <rPh sb="55" eb="57">
      <t>トウガイ</t>
    </rPh>
    <rPh sb="57" eb="59">
      <t>シセツ</t>
    </rPh>
    <rPh sb="63" eb="65">
      <t>ゲンショウ</t>
    </rPh>
    <rPh sb="75" eb="76">
      <t>カ</t>
    </rPh>
    <rPh sb="93" eb="97">
      <t>リヨウシャスウ</t>
    </rPh>
    <rPh sb="98" eb="100">
      <t>ゾウカ</t>
    </rPh>
    <rPh sb="101" eb="102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</si>
</sst>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2022</c:v>
                </c:pt>
                <c:pt idx="4">
                  <c:v>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0-410F-A798-29933DCA5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15437</c:v>
                </c:pt>
                <c:pt idx="1">
                  <c:v>8029</c:v>
                </c:pt>
                <c:pt idx="2">
                  <c:v>3122</c:v>
                </c:pt>
                <c:pt idx="3">
                  <c:v>200830</c:v>
                </c:pt>
                <c:pt idx="4">
                  <c:v>161674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0-410F-A798-29933DCA5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78E-477A-BFB1-AF6F6D07A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E-477A-BFB1-AF6F6D07A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0.58509999999999995</c:v>
                </c:pt>
                <c:pt idx="1">
                  <c:v>0.61580000000000001</c:v>
                </c:pt>
                <c:pt idx="2">
                  <c:v>0.61829999999999996</c:v>
                </c:pt>
                <c:pt idx="3">
                  <c:v>0.5847</c:v>
                </c:pt>
                <c:pt idx="4">
                  <c:v>0.56779999999999997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5-4D9E-B454-D7D1C1CCF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1.5E-3</c:v>
                </c:pt>
                <c:pt idx="1">
                  <c:v>1.4E-3</c:v>
                </c:pt>
                <c:pt idx="2">
                  <c:v>1.1000000000000001E-3</c:v>
                </c:pt>
                <c:pt idx="3">
                  <c:v>1.8E-3</c:v>
                </c:pt>
                <c:pt idx="4">
                  <c:v>1.2999999999999999E-3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5-4D9E-B454-D7D1C1CCF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9.1999999999999993</c:v>
                </c:pt>
                <c:pt idx="4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E-4908-B90B-1007EC3F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18.899999999999999</c:v>
                </c:pt>
                <c:pt idx="2">
                  <c:v>19.5</c:v>
                </c:pt>
                <c:pt idx="3">
                  <c:v>31.3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E-4908-B90B-1007EC3F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102.9</c:v>
                </c:pt>
                <c:pt idx="1">
                  <c:v>101.1</c:v>
                </c:pt>
                <c:pt idx="2">
                  <c:v>90.4</c:v>
                </c:pt>
                <c:pt idx="3">
                  <c:v>90.1</c:v>
                </c:pt>
                <c:pt idx="4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9-4D4C-A3D5-CC4D834B5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88.4</c:v>
                </c:pt>
                <c:pt idx="2">
                  <c:v>92.2</c:v>
                </c:pt>
                <c:pt idx="3">
                  <c:v>88.4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9-4D4C-A3D5-CC4D834B5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23837</c:v>
                </c:pt>
                <c:pt idx="1">
                  <c:v>17639</c:v>
                </c:pt>
                <c:pt idx="2">
                  <c:v>-29969</c:v>
                </c:pt>
                <c:pt idx="3">
                  <c:v>-50597</c:v>
                </c:pt>
                <c:pt idx="4">
                  <c:v>-103356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5-4CFA-916C-4E26C0CE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-13739</c:v>
                </c:pt>
                <c:pt idx="1">
                  <c:v>-14463</c:v>
                </c:pt>
                <c:pt idx="2">
                  <c:v>-18007</c:v>
                </c:pt>
                <c:pt idx="3">
                  <c:v>-27446</c:v>
                </c:pt>
                <c:pt idx="4">
                  <c:v>-15708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5-4CFA-916C-4E26C0CE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-16.2</c:v>
                </c:pt>
                <c:pt idx="1">
                  <c:v>-26.3</c:v>
                </c:pt>
                <c:pt idx="2">
                  <c:v>-10.6</c:v>
                </c:pt>
                <c:pt idx="3">
                  <c:v>-23.6</c:v>
                </c:pt>
                <c:pt idx="4">
                  <c:v>-67.8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5-41D0-B33D-A57953285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-21.9</c:v>
                </c:pt>
                <c:pt idx="1">
                  <c:v>-56.5</c:v>
                </c:pt>
                <c:pt idx="2">
                  <c:v>-19.8</c:v>
                </c:pt>
                <c:pt idx="3">
                  <c:v>-73</c:v>
                </c:pt>
                <c:pt idx="4">
                  <c:v>-61.8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5-41D0-B33D-A57953285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36</c:v>
                </c:pt>
                <c:pt idx="1">
                  <c:v>37.799999999999997</c:v>
                </c:pt>
                <c:pt idx="2">
                  <c:v>37.9</c:v>
                </c:pt>
                <c:pt idx="3">
                  <c:v>40.4</c:v>
                </c:pt>
                <c:pt idx="4">
                  <c:v>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1-4BDE-AC45-8848F5246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45.4</c:v>
                </c:pt>
                <c:pt idx="1">
                  <c:v>36.1</c:v>
                </c:pt>
                <c:pt idx="2">
                  <c:v>40.299999999999997</c:v>
                </c:pt>
                <c:pt idx="3">
                  <c:v>292.8</c:v>
                </c:pt>
                <c:pt idx="4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1-4BDE-AC45-8848F5246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48.5</c:v>
                </c:pt>
                <c:pt idx="2">
                  <c:v>42.2</c:v>
                </c:pt>
                <c:pt idx="3">
                  <c:v>41.2</c:v>
                </c:pt>
                <c:pt idx="4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A-458C-93DD-FEF879283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15.5</c:v>
                </c:pt>
                <c:pt idx="1">
                  <c:v>15.7</c:v>
                </c:pt>
                <c:pt idx="2">
                  <c:v>19.100000000000001</c:v>
                </c:pt>
                <c:pt idx="3">
                  <c:v>13.3</c:v>
                </c:pt>
                <c:pt idx="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A-458C-93DD-FEF879283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817.8</c:v>
                </c:pt>
                <c:pt idx="1">
                  <c:v>822.4</c:v>
                </c:pt>
                <c:pt idx="2">
                  <c:v>743.6</c:v>
                </c:pt>
                <c:pt idx="3">
                  <c:v>871.8</c:v>
                </c:pt>
                <c:pt idx="4">
                  <c:v>1168.7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2-4F72-AF7D-2443CB955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33</c:v>
                </c:pt>
                <c:pt idx="1">
                  <c:v>35.6</c:v>
                </c:pt>
                <c:pt idx="2">
                  <c:v>43.6</c:v>
                </c:pt>
                <c:pt idx="3">
                  <c:v>11.4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2-4F72-AF7D-2443CB955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399-4A7C-861A-6AB6E430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9-4A7C-861A-6AB6E430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F43" zoomScaleNormal="100" zoomScaleSheetLayoutView="70" workbookViewId="0">
      <selection activeCell="NI49" sqref="NI49:NW6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  <c r="NS2" s="129"/>
      <c r="NT2" s="129"/>
      <c r="NU2" s="129"/>
      <c r="NV2" s="129"/>
      <c r="NW2" s="129"/>
    </row>
    <row r="3" spans="1:387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  <c r="NS3" s="129"/>
      <c r="NT3" s="129"/>
      <c r="NU3" s="129"/>
      <c r="NV3" s="129"/>
      <c r="NW3" s="129"/>
    </row>
    <row r="4" spans="1:387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  <c r="NS4" s="129"/>
      <c r="NT4" s="129"/>
      <c r="NU4" s="129"/>
      <c r="NV4" s="129"/>
      <c r="NW4" s="129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0" t="str">
        <f>データ!H6&amp;"　"&amp;データ!I6</f>
        <v>広島県広島市　湯来ロッジ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16" t="s">
        <v>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8"/>
      <c r="AQ7" s="116" t="s">
        <v>2</v>
      </c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8"/>
      <c r="CF7" s="116" t="s">
        <v>3</v>
      </c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8"/>
      <c r="DU7" s="119" t="s">
        <v>4</v>
      </c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 t="s">
        <v>5</v>
      </c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9" t="s">
        <v>6</v>
      </c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19"/>
      <c r="JD7" s="119"/>
      <c r="JE7" s="119"/>
      <c r="JF7" s="119"/>
      <c r="JG7" s="119"/>
      <c r="JH7" s="119"/>
      <c r="JI7" s="119"/>
      <c r="JJ7" s="119"/>
      <c r="JK7" s="119"/>
      <c r="JL7" s="119"/>
      <c r="JM7" s="119"/>
      <c r="JN7" s="119"/>
      <c r="JO7" s="119"/>
      <c r="JP7" s="119"/>
      <c r="JQ7" s="119"/>
      <c r="JR7" s="119"/>
      <c r="JS7" s="119"/>
      <c r="JT7" s="119"/>
      <c r="JU7" s="119"/>
      <c r="JV7" s="119" t="s">
        <v>7</v>
      </c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19"/>
      <c r="KM7" s="119"/>
      <c r="KN7" s="119"/>
      <c r="KO7" s="119"/>
      <c r="KP7" s="119"/>
      <c r="KQ7" s="119"/>
      <c r="KR7" s="119"/>
      <c r="KS7" s="119"/>
      <c r="KT7" s="119"/>
      <c r="KU7" s="119"/>
      <c r="KV7" s="119"/>
      <c r="KW7" s="119"/>
      <c r="KX7" s="119"/>
      <c r="KY7" s="119"/>
      <c r="KZ7" s="119"/>
      <c r="LA7" s="119"/>
      <c r="LB7" s="119"/>
      <c r="LC7" s="119"/>
      <c r="LD7" s="119"/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 t="s">
        <v>8</v>
      </c>
      <c r="LP7" s="119"/>
      <c r="LQ7" s="119"/>
      <c r="LR7" s="119"/>
      <c r="LS7" s="119"/>
      <c r="LT7" s="119"/>
      <c r="LU7" s="119"/>
      <c r="LV7" s="119"/>
      <c r="LW7" s="119"/>
      <c r="LX7" s="119"/>
      <c r="LY7" s="119"/>
      <c r="LZ7" s="119"/>
      <c r="MA7" s="119"/>
      <c r="MB7" s="119"/>
      <c r="MC7" s="119"/>
      <c r="MD7" s="119"/>
      <c r="ME7" s="119"/>
      <c r="MF7" s="119"/>
      <c r="MG7" s="119"/>
      <c r="MH7" s="119"/>
      <c r="MI7" s="119"/>
      <c r="MJ7" s="119"/>
      <c r="MK7" s="119"/>
      <c r="ML7" s="119"/>
      <c r="MM7" s="119"/>
      <c r="MN7" s="119"/>
      <c r="MO7" s="119"/>
      <c r="MP7" s="119"/>
      <c r="MQ7" s="119"/>
      <c r="MR7" s="119"/>
      <c r="MS7" s="119"/>
      <c r="MT7" s="119"/>
      <c r="MU7" s="119"/>
      <c r="MV7" s="119"/>
      <c r="MW7" s="119"/>
      <c r="MX7" s="119"/>
      <c r="MY7" s="119"/>
      <c r="MZ7" s="119"/>
      <c r="NA7" s="119"/>
      <c r="NB7" s="119"/>
      <c r="NC7" s="119"/>
      <c r="ND7" s="119"/>
      <c r="NE7" s="119"/>
      <c r="NF7" s="119"/>
      <c r="NG7" s="119"/>
      <c r="NH7" s="3"/>
      <c r="NI7" s="131" t="s">
        <v>9</v>
      </c>
      <c r="NJ7" s="132"/>
      <c r="NK7" s="132"/>
      <c r="NL7" s="132"/>
      <c r="NM7" s="132"/>
      <c r="NN7" s="132"/>
      <c r="NO7" s="132"/>
      <c r="NP7" s="132"/>
      <c r="NQ7" s="132"/>
      <c r="NR7" s="132"/>
      <c r="NS7" s="132"/>
      <c r="NT7" s="132"/>
      <c r="NU7" s="132"/>
      <c r="NV7" s="133"/>
    </row>
    <row r="8" spans="1:387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観光施設事業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休養宿泊施設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89" t="str">
        <f>データ!M7</f>
        <v>Ａ１Ｂ１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12">
        <f>データ!S7</f>
        <v>5231</v>
      </c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  <c r="IX8" s="112"/>
      <c r="IY8" s="112"/>
      <c r="IZ8" s="112"/>
      <c r="JA8" s="112"/>
      <c r="JB8" s="112"/>
      <c r="JC8" s="112"/>
      <c r="JD8" s="112"/>
      <c r="JE8" s="112"/>
      <c r="JF8" s="112"/>
      <c r="JG8" s="112"/>
      <c r="JH8" s="112"/>
      <c r="JI8" s="112"/>
      <c r="JJ8" s="112"/>
      <c r="JK8" s="112"/>
      <c r="JL8" s="112"/>
      <c r="JM8" s="112"/>
      <c r="JN8" s="112"/>
      <c r="JO8" s="112"/>
      <c r="JP8" s="112"/>
      <c r="JQ8" s="112"/>
      <c r="JR8" s="112"/>
      <c r="JS8" s="112"/>
      <c r="JT8" s="112"/>
      <c r="JU8" s="112"/>
      <c r="JV8" s="89" t="str">
        <f>データ!T7</f>
        <v>利用料金制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113">
        <f>データ!U7</f>
        <v>36.200000000000003</v>
      </c>
      <c r="LP8" s="113"/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3"/>
      <c r="NI8" s="127" t="s">
        <v>10</v>
      </c>
      <c r="NJ8" s="128"/>
      <c r="NK8" s="114" t="s">
        <v>11</v>
      </c>
      <c r="NL8" s="114"/>
      <c r="NM8" s="114"/>
      <c r="NN8" s="114"/>
      <c r="NO8" s="114"/>
      <c r="NP8" s="114"/>
      <c r="NQ8" s="114"/>
      <c r="NR8" s="114"/>
      <c r="NS8" s="114"/>
      <c r="NT8" s="114"/>
      <c r="NU8" s="114"/>
      <c r="NV8" s="115"/>
    </row>
    <row r="9" spans="1:387" ht="18.75" customHeight="1" x14ac:dyDescent="0.15">
      <c r="A9" s="2"/>
      <c r="B9" s="116" t="s">
        <v>12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8"/>
      <c r="AQ9" s="116" t="s">
        <v>13</v>
      </c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8"/>
      <c r="CF9" s="116" t="s">
        <v>14</v>
      </c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8"/>
      <c r="DU9" s="119" t="s">
        <v>15</v>
      </c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9" t="s">
        <v>16</v>
      </c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  <c r="IZ9" s="119"/>
      <c r="JA9" s="119"/>
      <c r="JB9" s="119"/>
      <c r="JC9" s="119"/>
      <c r="JD9" s="119"/>
      <c r="JE9" s="119"/>
      <c r="JF9" s="119"/>
      <c r="JG9" s="119"/>
      <c r="JH9" s="119"/>
      <c r="JI9" s="119"/>
      <c r="JJ9" s="119"/>
      <c r="JK9" s="119"/>
      <c r="JL9" s="119"/>
      <c r="JM9" s="119"/>
      <c r="JN9" s="119"/>
      <c r="JO9" s="119"/>
      <c r="JP9" s="119"/>
      <c r="JQ9" s="119"/>
      <c r="JR9" s="119"/>
      <c r="JS9" s="119"/>
      <c r="JT9" s="119"/>
      <c r="JU9" s="119"/>
      <c r="JV9" s="119" t="s">
        <v>17</v>
      </c>
      <c r="JW9" s="119"/>
      <c r="JX9" s="119"/>
      <c r="JY9" s="119"/>
      <c r="JZ9" s="119"/>
      <c r="KA9" s="119"/>
      <c r="KB9" s="119"/>
      <c r="KC9" s="119"/>
      <c r="KD9" s="119"/>
      <c r="KE9" s="119"/>
      <c r="KF9" s="119"/>
      <c r="KG9" s="119"/>
      <c r="KH9" s="119"/>
      <c r="KI9" s="119"/>
      <c r="KJ9" s="119"/>
      <c r="KK9" s="119"/>
      <c r="KL9" s="119"/>
      <c r="KM9" s="119"/>
      <c r="KN9" s="119"/>
      <c r="KO9" s="119"/>
      <c r="KP9" s="119"/>
      <c r="KQ9" s="119"/>
      <c r="KR9" s="119"/>
      <c r="KS9" s="119"/>
      <c r="KT9" s="119"/>
      <c r="KU9" s="119"/>
      <c r="KV9" s="119"/>
      <c r="KW9" s="119"/>
      <c r="KX9" s="119"/>
      <c r="KY9" s="119"/>
      <c r="KZ9" s="119"/>
      <c r="LA9" s="119"/>
      <c r="LB9" s="119"/>
      <c r="LC9" s="119"/>
      <c r="LD9" s="119"/>
      <c r="LE9" s="119"/>
      <c r="LF9" s="119"/>
      <c r="LG9" s="119"/>
      <c r="LH9" s="119"/>
      <c r="LI9" s="119"/>
      <c r="LJ9" s="119"/>
      <c r="LK9" s="119"/>
      <c r="LL9" s="119"/>
      <c r="LM9" s="119"/>
      <c r="LN9" s="119"/>
      <c r="LO9" s="119" t="s">
        <v>18</v>
      </c>
      <c r="LP9" s="119"/>
      <c r="LQ9" s="119"/>
      <c r="LR9" s="119"/>
      <c r="LS9" s="119"/>
      <c r="LT9" s="119"/>
      <c r="LU9" s="119"/>
      <c r="LV9" s="119"/>
      <c r="LW9" s="119"/>
      <c r="LX9" s="119"/>
      <c r="LY9" s="119"/>
      <c r="LZ9" s="119"/>
      <c r="MA9" s="119"/>
      <c r="MB9" s="119"/>
      <c r="MC9" s="119"/>
      <c r="MD9" s="119"/>
      <c r="ME9" s="119"/>
      <c r="MF9" s="119"/>
      <c r="MG9" s="119"/>
      <c r="MH9" s="119"/>
      <c r="MI9" s="119"/>
      <c r="MJ9" s="119"/>
      <c r="MK9" s="119"/>
      <c r="ML9" s="119"/>
      <c r="MM9" s="119"/>
      <c r="MN9" s="119"/>
      <c r="MO9" s="119"/>
      <c r="MP9" s="119"/>
      <c r="MQ9" s="119"/>
      <c r="MR9" s="119"/>
      <c r="MS9" s="119"/>
      <c r="MT9" s="119"/>
      <c r="MU9" s="119"/>
      <c r="MV9" s="119"/>
      <c r="MW9" s="119"/>
      <c r="MX9" s="119"/>
      <c r="MY9" s="119"/>
      <c r="MZ9" s="119"/>
      <c r="NA9" s="119"/>
      <c r="NB9" s="119"/>
      <c r="NC9" s="119"/>
      <c r="ND9" s="119"/>
      <c r="NE9" s="119"/>
      <c r="NF9" s="119"/>
      <c r="NG9" s="119"/>
      <c r="NH9" s="3"/>
      <c r="NI9" s="120" t="s">
        <v>19</v>
      </c>
      <c r="NJ9" s="121"/>
      <c r="NK9" s="122" t="s">
        <v>20</v>
      </c>
      <c r="NL9" s="122"/>
      <c r="NM9" s="122"/>
      <c r="NN9" s="122"/>
      <c r="NO9" s="122"/>
      <c r="NP9" s="122"/>
      <c r="NQ9" s="122"/>
      <c r="NR9" s="122"/>
      <c r="NS9" s="122"/>
      <c r="NT9" s="122"/>
      <c r="NU9" s="122"/>
      <c r="NV9" s="123"/>
    </row>
    <row r="10" spans="1:387" ht="18.75" customHeight="1" x14ac:dyDescent="0.15">
      <c r="A10" s="2"/>
      <c r="B10" s="106" t="str">
        <f>データ!O7</f>
        <v>該当数値なし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  <c r="AQ10" s="106" t="str">
        <f>データ!P7</f>
        <v>該当数値なし</v>
      </c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8"/>
      <c r="CF10" s="109">
        <f>データ!Q7</f>
        <v>4929</v>
      </c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1"/>
      <c r="DU10" s="112">
        <f>データ!R7</f>
        <v>80</v>
      </c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9" t="str">
        <f>データ!V7</f>
        <v>有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113">
        <f>データ!W7</f>
        <v>87</v>
      </c>
      <c r="JW10" s="113"/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89" t="str">
        <f>データ!X7</f>
        <v>有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6"/>
      <c r="JO14" s="6"/>
      <c r="JP14" s="6"/>
      <c r="JQ14" s="6"/>
      <c r="JR14" s="6"/>
      <c r="JS14" s="6"/>
      <c r="JT14" s="96" t="s">
        <v>25</v>
      </c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97"/>
      <c r="NH14" s="2"/>
      <c r="NI14" s="73" t="s">
        <v>26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75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"/>
      <c r="JO15" s="8"/>
      <c r="JP15" s="8"/>
      <c r="JQ15" s="8"/>
      <c r="JR15" s="8"/>
      <c r="JS15" s="8"/>
      <c r="JT15" s="98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99"/>
      <c r="NH15" s="2"/>
      <c r="NI15" s="100" t="s">
        <v>137</v>
      </c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2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0"/>
      <c r="NJ16" s="101"/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2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0"/>
      <c r="NJ17" s="101"/>
      <c r="NK17" s="101"/>
      <c r="NL17" s="101"/>
      <c r="NM17" s="101"/>
      <c r="NN17" s="101"/>
      <c r="NO17" s="101"/>
      <c r="NP17" s="101"/>
      <c r="NQ17" s="101"/>
      <c r="NR17" s="101"/>
      <c r="NS17" s="101"/>
      <c r="NT17" s="101"/>
      <c r="NU17" s="101"/>
      <c r="NV17" s="101"/>
      <c r="NW17" s="102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0"/>
      <c r="NJ18" s="101"/>
      <c r="NK18" s="101"/>
      <c r="NL18" s="101"/>
      <c r="NM18" s="101"/>
      <c r="NN18" s="101"/>
      <c r="NO18" s="101"/>
      <c r="NP18" s="101"/>
      <c r="NQ18" s="101"/>
      <c r="NR18" s="101"/>
      <c r="NS18" s="101"/>
      <c r="NT18" s="101"/>
      <c r="NU18" s="101"/>
      <c r="NV18" s="101"/>
      <c r="NW18" s="102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0"/>
      <c r="NJ19" s="101"/>
      <c r="NK19" s="101"/>
      <c r="NL19" s="101"/>
      <c r="NM19" s="101"/>
      <c r="NN19" s="101"/>
      <c r="NO19" s="101"/>
      <c r="NP19" s="101"/>
      <c r="NQ19" s="101"/>
      <c r="NR19" s="101"/>
      <c r="NS19" s="101"/>
      <c r="NT19" s="101"/>
      <c r="NU19" s="101"/>
      <c r="NV19" s="101"/>
      <c r="NW19" s="102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0"/>
      <c r="NJ20" s="101"/>
      <c r="NK20" s="101"/>
      <c r="NL20" s="101"/>
      <c r="NM20" s="101"/>
      <c r="NN20" s="101"/>
      <c r="NO20" s="101"/>
      <c r="NP20" s="101"/>
      <c r="NQ20" s="101"/>
      <c r="NR20" s="101"/>
      <c r="NS20" s="101"/>
      <c r="NT20" s="101"/>
      <c r="NU20" s="101"/>
      <c r="NV20" s="101"/>
      <c r="NW20" s="102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0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2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0"/>
      <c r="NJ22" s="101"/>
      <c r="NK22" s="101"/>
      <c r="NL22" s="101"/>
      <c r="NM22" s="101"/>
      <c r="NN22" s="101"/>
      <c r="NO22" s="101"/>
      <c r="NP22" s="101"/>
      <c r="NQ22" s="101"/>
      <c r="NR22" s="101"/>
      <c r="NS22" s="101"/>
      <c r="NT22" s="101"/>
      <c r="NU22" s="101"/>
      <c r="NV22" s="101"/>
      <c r="NW22" s="102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0"/>
      <c r="NJ23" s="101"/>
      <c r="NK23" s="101"/>
      <c r="NL23" s="101"/>
      <c r="NM23" s="101"/>
      <c r="NN23" s="101"/>
      <c r="NO23" s="101"/>
      <c r="NP23" s="101"/>
      <c r="NQ23" s="101"/>
      <c r="NR23" s="101"/>
      <c r="NS23" s="101"/>
      <c r="NT23" s="101"/>
      <c r="NU23" s="101"/>
      <c r="NV23" s="101"/>
      <c r="NW23" s="102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0"/>
      <c r="NJ24" s="101"/>
      <c r="NK24" s="101"/>
      <c r="NL24" s="101"/>
      <c r="NM24" s="101"/>
      <c r="NN24" s="101"/>
      <c r="NO24" s="101"/>
      <c r="NP24" s="101"/>
      <c r="NQ24" s="101"/>
      <c r="NR24" s="101"/>
      <c r="NS24" s="101"/>
      <c r="NT24" s="101"/>
      <c r="NU24" s="101"/>
      <c r="NV24" s="101"/>
      <c r="NW24" s="102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0"/>
      <c r="NJ25" s="101"/>
      <c r="NK25" s="101"/>
      <c r="NL25" s="101"/>
      <c r="NM25" s="101"/>
      <c r="NN25" s="101"/>
      <c r="NO25" s="101"/>
      <c r="NP25" s="101"/>
      <c r="NQ25" s="101"/>
      <c r="NR25" s="101"/>
      <c r="NS25" s="101"/>
      <c r="NT25" s="101"/>
      <c r="NU25" s="101"/>
      <c r="NV25" s="101"/>
      <c r="NW25" s="102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0"/>
      <c r="NJ26" s="101"/>
      <c r="NK26" s="101"/>
      <c r="NL26" s="101"/>
      <c r="NM26" s="101"/>
      <c r="NN26" s="101"/>
      <c r="NO26" s="101"/>
      <c r="NP26" s="101"/>
      <c r="NQ26" s="101"/>
      <c r="NR26" s="101"/>
      <c r="NS26" s="101"/>
      <c r="NT26" s="101"/>
      <c r="NU26" s="101"/>
      <c r="NV26" s="101"/>
      <c r="NW26" s="102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0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2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0"/>
      <c r="NJ28" s="101"/>
      <c r="NK28" s="101"/>
      <c r="NL28" s="101"/>
      <c r="NM28" s="101"/>
      <c r="NN28" s="101"/>
      <c r="NO28" s="101"/>
      <c r="NP28" s="101"/>
      <c r="NQ28" s="101"/>
      <c r="NR28" s="101"/>
      <c r="NS28" s="101"/>
      <c r="NT28" s="101"/>
      <c r="NU28" s="101"/>
      <c r="NV28" s="101"/>
      <c r="NW28" s="102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0"/>
      <c r="NJ29" s="101"/>
      <c r="NK29" s="101"/>
      <c r="NL29" s="101"/>
      <c r="NM29" s="101"/>
      <c r="NN29" s="101"/>
      <c r="NO29" s="101"/>
      <c r="NP29" s="101"/>
      <c r="NQ29" s="101"/>
      <c r="NR29" s="101"/>
      <c r="NS29" s="101"/>
      <c r="NT29" s="101"/>
      <c r="NU29" s="101"/>
      <c r="NV29" s="101"/>
      <c r="NW29" s="102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1" t="str">
        <f>データ!$B$11</f>
        <v>H29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 t="str">
        <f>データ!$C$11</f>
        <v>H30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 t="str">
        <f>データ!$D$11</f>
        <v>R01</v>
      </c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 t="str">
        <f>データ!$E$11</f>
        <v>R02</v>
      </c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 t="str">
        <f>データ!$F$11</f>
        <v>R03</v>
      </c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1" t="str">
        <f>データ!$B$11</f>
        <v>H29</v>
      </c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 t="str">
        <f>データ!$C$11</f>
        <v>H30</v>
      </c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 t="str">
        <f>データ!$D$11</f>
        <v>R01</v>
      </c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 t="str">
        <f>データ!$E$11</f>
        <v>R02</v>
      </c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 t="str">
        <f>データ!$F$11</f>
        <v>R03</v>
      </c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1" t="str">
        <f>データ!$B$11</f>
        <v>H29</v>
      </c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 t="str">
        <f>データ!$C$11</f>
        <v>H30</v>
      </c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 t="str">
        <f>データ!$D$11</f>
        <v>R01</v>
      </c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 t="str">
        <f>データ!$E$11</f>
        <v>R02</v>
      </c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  <c r="IW30" s="71"/>
      <c r="IX30" s="71" t="str">
        <f>データ!$F$11</f>
        <v>R03</v>
      </c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3"/>
      <c r="NJ30" s="104"/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5"/>
    </row>
    <row r="31" spans="1:387" ht="13.5" customHeight="1" x14ac:dyDescent="0.15">
      <c r="A31" s="2"/>
      <c r="B31" s="9"/>
      <c r="C31" s="2"/>
      <c r="D31" s="2"/>
      <c r="E31" s="2"/>
      <c r="F31" s="2"/>
      <c r="I31" s="69" t="s">
        <v>27</v>
      </c>
      <c r="J31" s="69"/>
      <c r="K31" s="69"/>
      <c r="L31" s="69"/>
      <c r="M31" s="69"/>
      <c r="N31" s="69"/>
      <c r="O31" s="69"/>
      <c r="P31" s="69"/>
      <c r="Q31" s="69"/>
      <c r="R31" s="67">
        <f>データ!Y7</f>
        <v>102.9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f>データ!Z7</f>
        <v>101.1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>
        <f>データ!AA7</f>
        <v>90.4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>
        <f>データ!AB7</f>
        <v>90.1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>
        <f>データ!AC7</f>
        <v>83.1</v>
      </c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69" t="s">
        <v>27</v>
      </c>
      <c r="CX31" s="69"/>
      <c r="CY31" s="69"/>
      <c r="CZ31" s="69"/>
      <c r="DA31" s="69"/>
      <c r="DB31" s="69"/>
      <c r="DC31" s="69"/>
      <c r="DD31" s="69"/>
      <c r="DE31" s="69"/>
      <c r="DF31" s="67">
        <f>データ!AJ7</f>
        <v>0</v>
      </c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>
        <f>データ!AK7</f>
        <v>0</v>
      </c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>
        <f>データ!AL7</f>
        <v>0</v>
      </c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>
        <f>データ!AM7</f>
        <v>9.1999999999999993</v>
      </c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>
        <f>データ!AN7</f>
        <v>23.6</v>
      </c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69" t="s">
        <v>27</v>
      </c>
      <c r="GL31" s="69"/>
      <c r="GM31" s="69"/>
      <c r="GN31" s="69"/>
      <c r="GO31" s="69"/>
      <c r="GP31" s="69"/>
      <c r="GQ31" s="69"/>
      <c r="GR31" s="69"/>
      <c r="GS31" s="69"/>
      <c r="GT31" s="87">
        <f>データ!AU7</f>
        <v>0</v>
      </c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>
        <f>データ!AV7</f>
        <v>0</v>
      </c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>
        <f>データ!AW7</f>
        <v>0</v>
      </c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>
        <f>データ!AX7</f>
        <v>2022</v>
      </c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>
        <f>データ!AY7</f>
        <v>7832</v>
      </c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3" t="s">
        <v>28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5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69" t="s">
        <v>29</v>
      </c>
      <c r="J32" s="69"/>
      <c r="K32" s="69"/>
      <c r="L32" s="69"/>
      <c r="M32" s="69"/>
      <c r="N32" s="69"/>
      <c r="O32" s="69"/>
      <c r="P32" s="69"/>
      <c r="Q32" s="69"/>
      <c r="R32" s="67">
        <f>データ!AD7</f>
        <v>92.2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>
        <f>データ!AE7</f>
        <v>88.4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>
        <f>データ!AF7</f>
        <v>92.2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>
        <f>データ!AG7</f>
        <v>88.4</v>
      </c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>
        <f>データ!AH7</f>
        <v>92.8</v>
      </c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69" t="s">
        <v>29</v>
      </c>
      <c r="CX32" s="69"/>
      <c r="CY32" s="69"/>
      <c r="CZ32" s="69"/>
      <c r="DA32" s="69"/>
      <c r="DB32" s="69"/>
      <c r="DC32" s="69"/>
      <c r="DD32" s="69"/>
      <c r="DE32" s="69"/>
      <c r="DF32" s="67">
        <f>データ!AO7</f>
        <v>30.7</v>
      </c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>
        <f>データ!AP7</f>
        <v>18.899999999999999</v>
      </c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>
        <f>データ!AQ7</f>
        <v>19.5</v>
      </c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>
        <f>データ!AR7</f>
        <v>31.3</v>
      </c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>
        <f>データ!AS7</f>
        <v>42</v>
      </c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69" t="s">
        <v>29</v>
      </c>
      <c r="GL32" s="69"/>
      <c r="GM32" s="69"/>
      <c r="GN32" s="69"/>
      <c r="GO32" s="69"/>
      <c r="GP32" s="69"/>
      <c r="GQ32" s="69"/>
      <c r="GR32" s="69"/>
      <c r="GS32" s="69"/>
      <c r="GT32" s="87">
        <f>データ!AZ7</f>
        <v>15437</v>
      </c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>
        <f>データ!BA7</f>
        <v>8029</v>
      </c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>
        <f>データ!BB7</f>
        <v>3122</v>
      </c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>
        <f>データ!BC7</f>
        <v>200830</v>
      </c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>
        <f>データ!BD7</f>
        <v>161674</v>
      </c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76" t="s">
        <v>138</v>
      </c>
      <c r="NJ32" s="88"/>
      <c r="NK32" s="88"/>
      <c r="NL32" s="88"/>
      <c r="NM32" s="88"/>
      <c r="NN32" s="88"/>
      <c r="NO32" s="88"/>
      <c r="NP32" s="88"/>
      <c r="NQ32" s="88"/>
      <c r="NR32" s="88"/>
      <c r="NS32" s="88"/>
      <c r="NT32" s="88"/>
      <c r="NU32" s="88"/>
      <c r="NV32" s="88"/>
      <c r="NW32" s="78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76"/>
      <c r="NJ33" s="88"/>
      <c r="NK33" s="88"/>
      <c r="NL33" s="88"/>
      <c r="NM33" s="88"/>
      <c r="NN33" s="88"/>
      <c r="NO33" s="88"/>
      <c r="NP33" s="88"/>
      <c r="NQ33" s="88"/>
      <c r="NR33" s="88"/>
      <c r="NS33" s="88"/>
      <c r="NT33" s="88"/>
      <c r="NU33" s="88"/>
      <c r="NV33" s="88"/>
      <c r="NW33" s="78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76"/>
      <c r="NJ34" s="88"/>
      <c r="NK34" s="88"/>
      <c r="NL34" s="88"/>
      <c r="NM34" s="88"/>
      <c r="NN34" s="88"/>
      <c r="NO34" s="88"/>
      <c r="NP34" s="88"/>
      <c r="NQ34" s="88"/>
      <c r="NR34" s="88"/>
      <c r="NS34" s="88"/>
      <c r="NT34" s="88"/>
      <c r="NU34" s="88"/>
      <c r="NV34" s="88"/>
      <c r="NW34" s="78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76"/>
      <c r="NJ35" s="88"/>
      <c r="NK35" s="88"/>
      <c r="NL35" s="88"/>
      <c r="NM35" s="88"/>
      <c r="NN35" s="88"/>
      <c r="NO35" s="88"/>
      <c r="NP35" s="88"/>
      <c r="NQ35" s="88"/>
      <c r="NR35" s="88"/>
      <c r="NS35" s="88"/>
      <c r="NT35" s="88"/>
      <c r="NU35" s="88"/>
      <c r="NV35" s="88"/>
      <c r="NW35" s="78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76"/>
      <c r="NJ36" s="88"/>
      <c r="NK36" s="88"/>
      <c r="NL36" s="88"/>
      <c r="NM36" s="88"/>
      <c r="NN36" s="88"/>
      <c r="NO36" s="88"/>
      <c r="NP36" s="88"/>
      <c r="NQ36" s="88"/>
      <c r="NR36" s="88"/>
      <c r="NS36" s="88"/>
      <c r="NT36" s="88"/>
      <c r="NU36" s="88"/>
      <c r="NV36" s="88"/>
      <c r="NW36" s="78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76"/>
      <c r="NJ37" s="88"/>
      <c r="NK37" s="88"/>
      <c r="NL37" s="88"/>
      <c r="NM37" s="88"/>
      <c r="NN37" s="88"/>
      <c r="NO37" s="88"/>
      <c r="NP37" s="88"/>
      <c r="NQ37" s="88"/>
      <c r="NR37" s="88"/>
      <c r="NS37" s="88"/>
      <c r="NT37" s="88"/>
      <c r="NU37" s="88"/>
      <c r="NV37" s="88"/>
      <c r="NW37" s="78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76"/>
      <c r="NJ38" s="88"/>
      <c r="NK38" s="88"/>
      <c r="NL38" s="88"/>
      <c r="NM38" s="88"/>
      <c r="NN38" s="88"/>
      <c r="NO38" s="88"/>
      <c r="NP38" s="88"/>
      <c r="NQ38" s="88"/>
      <c r="NR38" s="88"/>
      <c r="NS38" s="88"/>
      <c r="NT38" s="88"/>
      <c r="NU38" s="88"/>
      <c r="NV38" s="88"/>
      <c r="NW38" s="78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76"/>
      <c r="NJ39" s="88"/>
      <c r="NK39" s="88"/>
      <c r="NL39" s="88"/>
      <c r="NM39" s="88"/>
      <c r="NN39" s="88"/>
      <c r="NO39" s="88"/>
      <c r="NP39" s="88"/>
      <c r="NQ39" s="88"/>
      <c r="NR39" s="88"/>
      <c r="NS39" s="88"/>
      <c r="NT39" s="88"/>
      <c r="NU39" s="88"/>
      <c r="NV39" s="88"/>
      <c r="NW39" s="78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76"/>
      <c r="NJ40" s="88"/>
      <c r="NK40" s="88"/>
      <c r="NL40" s="88"/>
      <c r="NM40" s="88"/>
      <c r="NN40" s="88"/>
      <c r="NO40" s="88"/>
      <c r="NP40" s="88"/>
      <c r="NQ40" s="88"/>
      <c r="NR40" s="88"/>
      <c r="NS40" s="88"/>
      <c r="NT40" s="88"/>
      <c r="NU40" s="88"/>
      <c r="NV40" s="88"/>
      <c r="NW40" s="78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76"/>
      <c r="NJ41" s="88"/>
      <c r="NK41" s="88"/>
      <c r="NL41" s="88"/>
      <c r="NM41" s="88"/>
      <c r="NN41" s="88"/>
      <c r="NO41" s="88"/>
      <c r="NP41" s="88"/>
      <c r="NQ41" s="88"/>
      <c r="NR41" s="88"/>
      <c r="NS41" s="88"/>
      <c r="NT41" s="88"/>
      <c r="NU41" s="88"/>
      <c r="NV41" s="88"/>
      <c r="NW41" s="78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76"/>
      <c r="NJ42" s="88"/>
      <c r="NK42" s="88"/>
      <c r="NL42" s="88"/>
      <c r="NM42" s="88"/>
      <c r="NN42" s="88"/>
      <c r="NO42" s="88"/>
      <c r="NP42" s="88"/>
      <c r="NQ42" s="88"/>
      <c r="NR42" s="88"/>
      <c r="NS42" s="88"/>
      <c r="NT42" s="88"/>
      <c r="NU42" s="88"/>
      <c r="NV42" s="88"/>
      <c r="NW42" s="78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76"/>
      <c r="NJ43" s="88"/>
      <c r="NK43" s="88"/>
      <c r="NL43" s="88"/>
      <c r="NM43" s="88"/>
      <c r="NN43" s="88"/>
      <c r="NO43" s="88"/>
      <c r="NP43" s="88"/>
      <c r="NQ43" s="88"/>
      <c r="NR43" s="88"/>
      <c r="NS43" s="88"/>
      <c r="NT43" s="88"/>
      <c r="NU43" s="88"/>
      <c r="NV43" s="88"/>
      <c r="NW43" s="78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76"/>
      <c r="NJ44" s="88"/>
      <c r="NK44" s="88"/>
      <c r="NL44" s="88"/>
      <c r="NM44" s="88"/>
      <c r="NN44" s="88"/>
      <c r="NO44" s="88"/>
      <c r="NP44" s="88"/>
      <c r="NQ44" s="88"/>
      <c r="NR44" s="88"/>
      <c r="NS44" s="88"/>
      <c r="NT44" s="88"/>
      <c r="NU44" s="88"/>
      <c r="NV44" s="88"/>
      <c r="NW44" s="78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76"/>
      <c r="NJ45" s="88"/>
      <c r="NK45" s="88"/>
      <c r="NL45" s="88"/>
      <c r="NM45" s="88"/>
      <c r="NN45" s="88"/>
      <c r="NO45" s="88"/>
      <c r="NP45" s="88"/>
      <c r="NQ45" s="88"/>
      <c r="NR45" s="88"/>
      <c r="NS45" s="88"/>
      <c r="NT45" s="88"/>
      <c r="NU45" s="88"/>
      <c r="NV45" s="88"/>
      <c r="NW45" s="78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76"/>
      <c r="NJ46" s="88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78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79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1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3" t="s">
        <v>30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5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6" t="s">
        <v>139</v>
      </c>
      <c r="NJ49" s="77"/>
      <c r="NK49" s="77"/>
      <c r="NL49" s="77"/>
      <c r="NM49" s="77"/>
      <c r="NN49" s="77"/>
      <c r="NO49" s="77"/>
      <c r="NP49" s="77"/>
      <c r="NQ49" s="77"/>
      <c r="NR49" s="77"/>
      <c r="NS49" s="77"/>
      <c r="NT49" s="77"/>
      <c r="NU49" s="77"/>
      <c r="NV49" s="77"/>
      <c r="NW49" s="78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6"/>
      <c r="NJ50" s="77"/>
      <c r="NK50" s="77"/>
      <c r="NL50" s="77"/>
      <c r="NM50" s="77"/>
      <c r="NN50" s="77"/>
      <c r="NO50" s="77"/>
      <c r="NP50" s="77"/>
      <c r="NQ50" s="77"/>
      <c r="NR50" s="77"/>
      <c r="NS50" s="77"/>
      <c r="NT50" s="77"/>
      <c r="NU50" s="77"/>
      <c r="NV50" s="77"/>
      <c r="NW50" s="78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6"/>
      <c r="NJ51" s="77"/>
      <c r="NK51" s="77"/>
      <c r="NL51" s="77"/>
      <c r="NM51" s="77"/>
      <c r="NN51" s="77"/>
      <c r="NO51" s="77"/>
      <c r="NP51" s="77"/>
      <c r="NQ51" s="77"/>
      <c r="NR51" s="77"/>
      <c r="NS51" s="77"/>
      <c r="NT51" s="77"/>
      <c r="NU51" s="77"/>
      <c r="NV51" s="77"/>
      <c r="NW51" s="78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1" t="str">
        <f>データ!$B$11</f>
        <v>H29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 t="str">
        <f>データ!$C$11</f>
        <v>H30</v>
      </c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 t="str">
        <f>データ!$D$11</f>
        <v>R01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 t="str">
        <f>データ!$E$11</f>
        <v>R02</v>
      </c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 t="str">
        <f>データ!$F$11</f>
        <v>R03</v>
      </c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1" t="str">
        <f>データ!$B$11</f>
        <v>H29</v>
      </c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 t="str">
        <f>データ!$C$11</f>
        <v>H30</v>
      </c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 t="str">
        <f>データ!$D$11</f>
        <v>R01</v>
      </c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 t="str">
        <f>データ!$E$11</f>
        <v>R02</v>
      </c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 t="str">
        <f>データ!$F$11</f>
        <v>R03</v>
      </c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1" t="str">
        <f>データ!$B$11</f>
        <v>H29</v>
      </c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 t="str">
        <f>データ!$C$11</f>
        <v>H30</v>
      </c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 t="str">
        <f>データ!$D$11</f>
        <v>R01</v>
      </c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 t="str">
        <f>データ!$E$11</f>
        <v>R02</v>
      </c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  <c r="IW52" s="71"/>
      <c r="IX52" s="71" t="str">
        <f>データ!$F$11</f>
        <v>R03</v>
      </c>
      <c r="IY52" s="71"/>
      <c r="IZ52" s="71"/>
      <c r="JA52" s="71"/>
      <c r="JB52" s="71"/>
      <c r="JC52" s="71"/>
      <c r="JD52" s="71"/>
      <c r="JE52" s="71"/>
      <c r="JF52" s="71"/>
      <c r="JG52" s="71"/>
      <c r="JH52" s="71"/>
      <c r="JI52" s="71"/>
      <c r="JJ52" s="71"/>
      <c r="JK52" s="7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1" t="str">
        <f>データ!$B$11</f>
        <v>H29</v>
      </c>
      <c r="KI52" s="71"/>
      <c r="KJ52" s="71"/>
      <c r="KK52" s="71"/>
      <c r="KL52" s="71"/>
      <c r="KM52" s="71"/>
      <c r="KN52" s="71"/>
      <c r="KO52" s="71"/>
      <c r="KP52" s="71"/>
      <c r="KQ52" s="71"/>
      <c r="KR52" s="71"/>
      <c r="KS52" s="71"/>
      <c r="KT52" s="71"/>
      <c r="KU52" s="71"/>
      <c r="KV52" s="71" t="str">
        <f>データ!$C$11</f>
        <v>H30</v>
      </c>
      <c r="KW52" s="71"/>
      <c r="KX52" s="71"/>
      <c r="KY52" s="71"/>
      <c r="KZ52" s="71"/>
      <c r="LA52" s="71"/>
      <c r="LB52" s="71"/>
      <c r="LC52" s="71"/>
      <c r="LD52" s="71"/>
      <c r="LE52" s="71"/>
      <c r="LF52" s="71"/>
      <c r="LG52" s="71"/>
      <c r="LH52" s="71"/>
      <c r="LI52" s="71"/>
      <c r="LJ52" s="71" t="str">
        <f>データ!$D$11</f>
        <v>R01</v>
      </c>
      <c r="LK52" s="71"/>
      <c r="LL52" s="71"/>
      <c r="LM52" s="71"/>
      <c r="LN52" s="71"/>
      <c r="LO52" s="71"/>
      <c r="LP52" s="71"/>
      <c r="LQ52" s="71"/>
      <c r="LR52" s="71"/>
      <c r="LS52" s="71"/>
      <c r="LT52" s="71"/>
      <c r="LU52" s="71"/>
      <c r="LV52" s="71"/>
      <c r="LW52" s="71"/>
      <c r="LX52" s="71" t="str">
        <f>データ!$E$11</f>
        <v>R02</v>
      </c>
      <c r="LY52" s="71"/>
      <c r="LZ52" s="71"/>
      <c r="MA52" s="71"/>
      <c r="MB52" s="71"/>
      <c r="MC52" s="71"/>
      <c r="MD52" s="71"/>
      <c r="ME52" s="71"/>
      <c r="MF52" s="71"/>
      <c r="MG52" s="71"/>
      <c r="MH52" s="71"/>
      <c r="MI52" s="71"/>
      <c r="MJ52" s="71"/>
      <c r="MK52" s="71"/>
      <c r="ML52" s="71" t="str">
        <f>データ!$F$11</f>
        <v>R03</v>
      </c>
      <c r="MM52" s="71"/>
      <c r="MN52" s="71"/>
      <c r="MO52" s="71"/>
      <c r="MP52" s="71"/>
      <c r="MQ52" s="71"/>
      <c r="MR52" s="71"/>
      <c r="MS52" s="71"/>
      <c r="MT52" s="71"/>
      <c r="MU52" s="71"/>
      <c r="MV52" s="71"/>
      <c r="MW52" s="71"/>
      <c r="MX52" s="71"/>
      <c r="MY52" s="71"/>
      <c r="MZ52" s="2"/>
      <c r="NA52" s="2"/>
      <c r="NB52" s="2"/>
      <c r="NC52" s="2"/>
      <c r="ND52" s="2"/>
      <c r="NE52" s="2"/>
      <c r="NF52" s="2"/>
      <c r="NG52" s="10"/>
      <c r="NH52" s="2"/>
      <c r="NI52" s="76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8"/>
    </row>
    <row r="53" spans="1:387" ht="13.5" customHeight="1" x14ac:dyDescent="0.15">
      <c r="A53" s="2"/>
      <c r="B53" s="9"/>
      <c r="C53" s="2"/>
      <c r="D53" s="2"/>
      <c r="E53" s="2"/>
      <c r="F53" s="2"/>
      <c r="I53" s="69" t="s">
        <v>27</v>
      </c>
      <c r="J53" s="69"/>
      <c r="K53" s="69"/>
      <c r="L53" s="69"/>
      <c r="M53" s="69"/>
      <c r="N53" s="69"/>
      <c r="O53" s="69"/>
      <c r="P53" s="69"/>
      <c r="Q53" s="69"/>
      <c r="R53" s="67">
        <f>データ!BF7</f>
        <v>50.7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>
        <f>データ!BG7</f>
        <v>48.5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>
        <f>データ!BH7</f>
        <v>42.2</v>
      </c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>
        <f>データ!BI7</f>
        <v>41.2</v>
      </c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>
        <f>データ!BJ7</f>
        <v>26.4</v>
      </c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69" t="s">
        <v>27</v>
      </c>
      <c r="CX53" s="69"/>
      <c r="CY53" s="69"/>
      <c r="CZ53" s="69"/>
      <c r="DA53" s="69"/>
      <c r="DB53" s="69"/>
      <c r="DC53" s="69"/>
      <c r="DD53" s="69"/>
      <c r="DE53" s="69"/>
      <c r="DF53" s="67">
        <f>データ!BQ7</f>
        <v>36</v>
      </c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>
        <f>データ!BR7</f>
        <v>37.799999999999997</v>
      </c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>
        <f>データ!BS7</f>
        <v>37.9</v>
      </c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>
        <f>データ!BT7</f>
        <v>40.4</v>
      </c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>
        <f>データ!BU7</f>
        <v>57.2</v>
      </c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69" t="s">
        <v>27</v>
      </c>
      <c r="GL53" s="69"/>
      <c r="GM53" s="69"/>
      <c r="GN53" s="69"/>
      <c r="GO53" s="69"/>
      <c r="GP53" s="69"/>
      <c r="GQ53" s="69"/>
      <c r="GR53" s="69"/>
      <c r="GS53" s="69"/>
      <c r="GT53" s="67">
        <f>データ!CB7</f>
        <v>-16.2</v>
      </c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>
        <f>データ!CC7</f>
        <v>-26.3</v>
      </c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>
        <f>データ!CD7</f>
        <v>-10.6</v>
      </c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>
        <f>データ!CE7</f>
        <v>-23.6</v>
      </c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>
        <f>データ!CF7</f>
        <v>-67.8</v>
      </c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69" t="s">
        <v>27</v>
      </c>
      <c r="JZ53" s="69"/>
      <c r="KA53" s="69"/>
      <c r="KB53" s="69"/>
      <c r="KC53" s="69"/>
      <c r="KD53" s="69"/>
      <c r="KE53" s="69"/>
      <c r="KF53" s="69"/>
      <c r="KG53" s="69"/>
      <c r="KH53" s="87">
        <f>データ!CM7</f>
        <v>23837</v>
      </c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>
        <f>データ!CN7</f>
        <v>17639</v>
      </c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>
        <f>データ!CO7</f>
        <v>-29969</v>
      </c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>
        <f>データ!CP7</f>
        <v>-50597</v>
      </c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>
        <f>データ!CQ7</f>
        <v>-103356</v>
      </c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2"/>
      <c r="NA53" s="2"/>
      <c r="NB53" s="2"/>
      <c r="NC53" s="2"/>
      <c r="ND53" s="2"/>
      <c r="NE53" s="2"/>
      <c r="NF53" s="2"/>
      <c r="NG53" s="10"/>
      <c r="NH53" s="2"/>
      <c r="NI53" s="76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8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69" t="s">
        <v>29</v>
      </c>
      <c r="J54" s="69"/>
      <c r="K54" s="69"/>
      <c r="L54" s="69"/>
      <c r="M54" s="69"/>
      <c r="N54" s="69"/>
      <c r="O54" s="69"/>
      <c r="P54" s="69"/>
      <c r="Q54" s="69"/>
      <c r="R54" s="67">
        <f>データ!BK7</f>
        <v>15.5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>
        <f>データ!BL7</f>
        <v>15.7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>
        <f>データ!BM7</f>
        <v>19.100000000000001</v>
      </c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>
        <f>データ!BN7</f>
        <v>13.3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>
        <f>データ!BO7</f>
        <v>6.4</v>
      </c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69" t="s">
        <v>29</v>
      </c>
      <c r="CX54" s="69"/>
      <c r="CY54" s="69"/>
      <c r="CZ54" s="69"/>
      <c r="DA54" s="69"/>
      <c r="DB54" s="69"/>
      <c r="DC54" s="69"/>
      <c r="DD54" s="69"/>
      <c r="DE54" s="69"/>
      <c r="DF54" s="67">
        <f>データ!BV7</f>
        <v>45.4</v>
      </c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>
        <f>データ!BW7</f>
        <v>36.1</v>
      </c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>
        <f>データ!BX7</f>
        <v>40.299999999999997</v>
      </c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>
        <f>データ!BY7</f>
        <v>292.8</v>
      </c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>
        <f>データ!BZ7</f>
        <v>58.5</v>
      </c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69" t="s">
        <v>29</v>
      </c>
      <c r="GL54" s="69"/>
      <c r="GM54" s="69"/>
      <c r="GN54" s="69"/>
      <c r="GO54" s="69"/>
      <c r="GP54" s="69"/>
      <c r="GQ54" s="69"/>
      <c r="GR54" s="69"/>
      <c r="GS54" s="69"/>
      <c r="GT54" s="67">
        <f>データ!CG7</f>
        <v>-21.9</v>
      </c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>
        <f>データ!CH7</f>
        <v>-56.5</v>
      </c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>
        <f>データ!CI7</f>
        <v>-19.8</v>
      </c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>
        <f>データ!CJ7</f>
        <v>-73</v>
      </c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>
        <f>データ!CK7</f>
        <v>-61.8</v>
      </c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69" t="s">
        <v>29</v>
      </c>
      <c r="JZ54" s="69"/>
      <c r="KA54" s="69"/>
      <c r="KB54" s="69"/>
      <c r="KC54" s="69"/>
      <c r="KD54" s="69"/>
      <c r="KE54" s="69"/>
      <c r="KF54" s="69"/>
      <c r="KG54" s="69"/>
      <c r="KH54" s="82">
        <f>データ!CR7</f>
        <v>-13739</v>
      </c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4"/>
      <c r="KV54" s="82">
        <f>データ!CS7</f>
        <v>-14463</v>
      </c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4"/>
      <c r="LJ54" s="82">
        <f>データ!CT7</f>
        <v>-18007</v>
      </c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4"/>
      <c r="LX54" s="82">
        <f>データ!CU7</f>
        <v>-27446</v>
      </c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4"/>
      <c r="ML54" s="82">
        <f>データ!CV7</f>
        <v>-15708</v>
      </c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4"/>
      <c r="MZ54" s="2"/>
      <c r="NA54" s="2"/>
      <c r="NB54" s="2"/>
      <c r="NC54" s="2"/>
      <c r="ND54" s="2"/>
      <c r="NE54" s="2"/>
      <c r="NF54" s="2"/>
      <c r="NG54" s="10"/>
      <c r="NH54" s="2"/>
      <c r="NI54" s="76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8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6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8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6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8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6"/>
      <c r="NJ57" s="77"/>
      <c r="NK57" s="77"/>
      <c r="NL57" s="77"/>
      <c r="NM57" s="77"/>
      <c r="NN57" s="77"/>
      <c r="NO57" s="77"/>
      <c r="NP57" s="77"/>
      <c r="NQ57" s="77"/>
      <c r="NR57" s="77"/>
      <c r="NS57" s="77"/>
      <c r="NT57" s="77"/>
      <c r="NU57" s="77"/>
      <c r="NV57" s="77"/>
      <c r="NW57" s="78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6"/>
      <c r="NJ58" s="77"/>
      <c r="NK58" s="77"/>
      <c r="NL58" s="77"/>
      <c r="NM58" s="77"/>
      <c r="NN58" s="77"/>
      <c r="NO58" s="77"/>
      <c r="NP58" s="77"/>
      <c r="NQ58" s="77"/>
      <c r="NR58" s="77"/>
      <c r="NS58" s="77"/>
      <c r="NT58" s="77"/>
      <c r="NU58" s="77"/>
      <c r="NV58" s="77"/>
      <c r="NW58" s="78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6"/>
      <c r="NJ59" s="77"/>
      <c r="NK59" s="77"/>
      <c r="NL59" s="77"/>
      <c r="NM59" s="77"/>
      <c r="NN59" s="77"/>
      <c r="NO59" s="77"/>
      <c r="NP59" s="77"/>
      <c r="NQ59" s="77"/>
      <c r="NR59" s="77"/>
      <c r="NS59" s="77"/>
      <c r="NT59" s="77"/>
      <c r="NU59" s="77"/>
      <c r="NV59" s="77"/>
      <c r="NW59" s="78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85" t="s">
        <v>31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85"/>
      <c r="MX60" s="85"/>
      <c r="MY60" s="85"/>
      <c r="MZ60" s="85"/>
      <c r="NA60" s="85"/>
      <c r="NB60" s="8"/>
      <c r="NC60" s="8"/>
      <c r="ND60" s="8"/>
      <c r="NE60" s="8"/>
      <c r="NF60" s="8"/>
      <c r="NG60" s="21"/>
      <c r="NH60" s="2"/>
      <c r="NI60" s="76"/>
      <c r="NJ60" s="77"/>
      <c r="NK60" s="77"/>
      <c r="NL60" s="77"/>
      <c r="NM60" s="77"/>
      <c r="NN60" s="77"/>
      <c r="NO60" s="77"/>
      <c r="NP60" s="77"/>
      <c r="NQ60" s="77"/>
      <c r="NR60" s="77"/>
      <c r="NS60" s="77"/>
      <c r="NT60" s="77"/>
      <c r="NU60" s="77"/>
      <c r="NV60" s="77"/>
      <c r="NW60" s="78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86"/>
      <c r="MX61" s="86"/>
      <c r="MY61" s="86"/>
      <c r="MZ61" s="86"/>
      <c r="NA61" s="86"/>
      <c r="NB61" s="8"/>
      <c r="NC61" s="8"/>
      <c r="ND61" s="8"/>
      <c r="NE61" s="8"/>
      <c r="NF61" s="8"/>
      <c r="NG61" s="21"/>
      <c r="NH61" s="2"/>
      <c r="NI61" s="76"/>
      <c r="NJ61" s="77"/>
      <c r="NK61" s="77"/>
      <c r="NL61" s="77"/>
      <c r="NM61" s="77"/>
      <c r="NN61" s="77"/>
      <c r="NO61" s="77"/>
      <c r="NP61" s="77"/>
      <c r="NQ61" s="77"/>
      <c r="NR61" s="77"/>
      <c r="NS61" s="77"/>
      <c r="NT61" s="77"/>
      <c r="NU61" s="77"/>
      <c r="NV61" s="77"/>
      <c r="NW61" s="78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6"/>
      <c r="NJ62" s="77"/>
      <c r="NK62" s="77"/>
      <c r="NL62" s="77"/>
      <c r="NM62" s="77"/>
      <c r="NN62" s="77"/>
      <c r="NO62" s="77"/>
      <c r="NP62" s="77"/>
      <c r="NQ62" s="77"/>
      <c r="NR62" s="77"/>
      <c r="NS62" s="77"/>
      <c r="NT62" s="77"/>
      <c r="NU62" s="77"/>
      <c r="NV62" s="77"/>
      <c r="NW62" s="78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2" t="s">
        <v>32</v>
      </c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6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8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79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1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3" t="s">
        <v>33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5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6" t="s">
        <v>136</v>
      </c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78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0">
        <f>データ!DI6</f>
        <v>714388</v>
      </c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6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8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6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8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6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8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6"/>
      <c r="NJ70" s="77"/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8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6"/>
      <c r="NJ71" s="77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8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2" t="s">
        <v>34</v>
      </c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6"/>
      <c r="NJ72" s="77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8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6"/>
      <c r="NJ73" s="77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8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6"/>
      <c r="NJ74" s="77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8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6"/>
      <c r="NJ75" s="77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8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1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 t="str">
        <f>データ!$C$11</f>
        <v>H30</v>
      </c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 t="str">
        <f>データ!$D$11</f>
        <v>R01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 t="str">
        <f>データ!$E$11</f>
        <v>R02</v>
      </c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 t="str">
        <f>データ!$F$11</f>
        <v>R03</v>
      </c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0">
        <f>データ!DJ6</f>
        <v>0</v>
      </c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1" t="str">
        <f>データ!$B$11</f>
        <v>H29</v>
      </c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 t="str">
        <f>データ!$C$11</f>
        <v>H30</v>
      </c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 t="str">
        <f>データ!$D$11</f>
        <v>R01</v>
      </c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 t="str">
        <f>データ!$E$11</f>
        <v>R02</v>
      </c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  <c r="IV76" s="71"/>
      <c r="IW76" s="71"/>
      <c r="IX76" s="71" t="str">
        <f>データ!$F$11</f>
        <v>R03</v>
      </c>
      <c r="IY76" s="71"/>
      <c r="IZ76" s="71"/>
      <c r="JA76" s="71"/>
      <c r="JB76" s="71"/>
      <c r="JC76" s="71"/>
      <c r="JD76" s="71"/>
      <c r="JE76" s="71"/>
      <c r="JF76" s="71"/>
      <c r="JG76" s="71"/>
      <c r="JH76" s="71"/>
      <c r="JI76" s="71"/>
      <c r="JJ76" s="71"/>
      <c r="JK76" s="7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1" t="str">
        <f>データ!$B$11</f>
        <v>H29</v>
      </c>
      <c r="KI76" s="71"/>
      <c r="KJ76" s="71"/>
      <c r="KK76" s="71"/>
      <c r="KL76" s="71"/>
      <c r="KM76" s="71"/>
      <c r="KN76" s="71"/>
      <c r="KO76" s="71"/>
      <c r="KP76" s="71"/>
      <c r="KQ76" s="71"/>
      <c r="KR76" s="71"/>
      <c r="KS76" s="71"/>
      <c r="KT76" s="71"/>
      <c r="KU76" s="71"/>
      <c r="KV76" s="71" t="str">
        <f>データ!$C$11</f>
        <v>H30</v>
      </c>
      <c r="KW76" s="71"/>
      <c r="KX76" s="71"/>
      <c r="KY76" s="71"/>
      <c r="KZ76" s="71"/>
      <c r="LA76" s="71"/>
      <c r="LB76" s="71"/>
      <c r="LC76" s="71"/>
      <c r="LD76" s="71"/>
      <c r="LE76" s="71"/>
      <c r="LF76" s="71"/>
      <c r="LG76" s="71"/>
      <c r="LH76" s="71"/>
      <c r="LI76" s="71"/>
      <c r="LJ76" s="71" t="str">
        <f>データ!$D$11</f>
        <v>R01</v>
      </c>
      <c r="LK76" s="71"/>
      <c r="LL76" s="71"/>
      <c r="LM76" s="71"/>
      <c r="LN76" s="71"/>
      <c r="LO76" s="71"/>
      <c r="LP76" s="71"/>
      <c r="LQ76" s="71"/>
      <c r="LR76" s="71"/>
      <c r="LS76" s="71"/>
      <c r="LT76" s="71"/>
      <c r="LU76" s="71"/>
      <c r="LV76" s="71"/>
      <c r="LW76" s="71"/>
      <c r="LX76" s="71" t="str">
        <f>データ!$E$11</f>
        <v>R02</v>
      </c>
      <c r="LY76" s="71"/>
      <c r="LZ76" s="71"/>
      <c r="MA76" s="71"/>
      <c r="MB76" s="71"/>
      <c r="MC76" s="71"/>
      <c r="MD76" s="71"/>
      <c r="ME76" s="71"/>
      <c r="MF76" s="71"/>
      <c r="MG76" s="71"/>
      <c r="MH76" s="71"/>
      <c r="MI76" s="71"/>
      <c r="MJ76" s="71"/>
      <c r="MK76" s="71"/>
      <c r="ML76" s="71" t="str">
        <f>データ!$F$11</f>
        <v>R03</v>
      </c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1"/>
      <c r="MX76" s="71"/>
      <c r="MY76" s="71"/>
      <c r="MZ76" s="2"/>
      <c r="NA76" s="2"/>
      <c r="NB76" s="2"/>
      <c r="NC76" s="2"/>
      <c r="ND76" s="2"/>
      <c r="NE76" s="2"/>
      <c r="NF76" s="22"/>
      <c r="NG76" s="10"/>
      <c r="NH76" s="2"/>
      <c r="NI76" s="76"/>
      <c r="NJ76" s="77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8"/>
    </row>
    <row r="77" spans="1:387" ht="13.5" customHeight="1" x14ac:dyDescent="0.15">
      <c r="A77" s="2"/>
      <c r="B77" s="9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8" t="str">
        <f>データ!CX7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 t="str">
        <f>データ!CY7</f>
        <v xml:space="preserve"> 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 t="str">
        <f>データ!CZ7</f>
        <v xml:space="preserve"> </v>
      </c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 t="str">
        <f>データ!DA7</f>
        <v xml:space="preserve"> 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 t="str">
        <f>データ!DB7</f>
        <v xml:space="preserve"> </v>
      </c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69" t="s">
        <v>27</v>
      </c>
      <c r="GL77" s="69"/>
      <c r="GM77" s="69"/>
      <c r="GN77" s="69"/>
      <c r="GO77" s="69"/>
      <c r="GP77" s="69"/>
      <c r="GQ77" s="69"/>
      <c r="GR77" s="69"/>
      <c r="GS77" s="69"/>
      <c r="GT77" s="68" t="str">
        <f>データ!DK7</f>
        <v xml:space="preserve"> </v>
      </c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 t="str">
        <f>データ!DL7</f>
        <v xml:space="preserve"> </v>
      </c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 t="str">
        <f>データ!DM7</f>
        <v xml:space="preserve"> </v>
      </c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 t="str">
        <f>データ!DN7</f>
        <v xml:space="preserve"> </v>
      </c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 t="str">
        <f>データ!DO7</f>
        <v xml:space="preserve"> </v>
      </c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69" t="s">
        <v>27</v>
      </c>
      <c r="JZ77" s="69"/>
      <c r="KA77" s="69"/>
      <c r="KB77" s="69"/>
      <c r="KC77" s="69"/>
      <c r="KD77" s="69"/>
      <c r="KE77" s="69"/>
      <c r="KF77" s="69"/>
      <c r="KG77" s="69"/>
      <c r="KH77" s="67">
        <f>データ!DV7</f>
        <v>817.8</v>
      </c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>
        <f>データ!DW7</f>
        <v>822.4</v>
      </c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>
        <f>データ!DX7</f>
        <v>743.6</v>
      </c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>
        <f>データ!DY7</f>
        <v>871.8</v>
      </c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>
        <f>データ!DZ7</f>
        <v>1168.7</v>
      </c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2"/>
      <c r="NA77" s="2"/>
      <c r="NB77" s="2"/>
      <c r="NC77" s="2"/>
      <c r="ND77" s="2"/>
      <c r="NE77" s="2"/>
      <c r="NF77" s="22"/>
      <c r="NG77" s="10"/>
      <c r="NH77" s="2"/>
      <c r="NI77" s="76"/>
      <c r="NJ77" s="77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8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8" t="str">
        <f>データ!DC7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 t="str">
        <f>データ!DD7</f>
        <v xml:space="preserve"> 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 t="str">
        <f>データ!DE7</f>
        <v xml:space="preserve"> </v>
      </c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 t="str">
        <f>データ!DF7</f>
        <v xml:space="preserve"> </v>
      </c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 t="str">
        <f>データ!DG7</f>
        <v xml:space="preserve"> </v>
      </c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69" t="s">
        <v>29</v>
      </c>
      <c r="GL78" s="69"/>
      <c r="GM78" s="69"/>
      <c r="GN78" s="69"/>
      <c r="GO78" s="69"/>
      <c r="GP78" s="69"/>
      <c r="GQ78" s="69"/>
      <c r="GR78" s="69"/>
      <c r="GS78" s="69"/>
      <c r="GT78" s="68" t="str">
        <f>データ!DP7</f>
        <v xml:space="preserve"> 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 t="str">
        <f>データ!DQ7</f>
        <v xml:space="preserve"> </v>
      </c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 t="str">
        <f>データ!DR7</f>
        <v xml:space="preserve"> </v>
      </c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 t="str">
        <f>データ!DS7</f>
        <v xml:space="preserve"> </v>
      </c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 t="str">
        <f>データ!DT7</f>
        <v xml:space="preserve"> </v>
      </c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69" t="s">
        <v>29</v>
      </c>
      <c r="JZ78" s="69"/>
      <c r="KA78" s="69"/>
      <c r="KB78" s="69"/>
      <c r="KC78" s="69"/>
      <c r="KD78" s="69"/>
      <c r="KE78" s="69"/>
      <c r="KF78" s="69"/>
      <c r="KG78" s="69"/>
      <c r="KH78" s="67">
        <f>データ!EA7</f>
        <v>33</v>
      </c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>
        <f>データ!EB7</f>
        <v>35.6</v>
      </c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>
        <f>データ!EC7</f>
        <v>43.6</v>
      </c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>
        <f>データ!ED7</f>
        <v>11.4</v>
      </c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>
        <f>データ!EE7</f>
        <v>92.9</v>
      </c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2"/>
      <c r="NA78" s="2"/>
      <c r="NB78" s="2"/>
      <c r="NC78" s="2"/>
      <c r="ND78" s="2"/>
      <c r="NE78" s="2"/>
      <c r="NF78" s="22"/>
      <c r="NG78" s="10"/>
      <c r="NH78" s="2"/>
      <c r="NI78" s="76"/>
      <c r="NJ78" s="77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8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6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6"/>
      <c r="NJ80" s="77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8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6"/>
      <c r="NJ81" s="77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8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79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【90.6】</v>
      </c>
      <c r="C88" s="25" t="str">
        <f>データ!AT6</f>
        <v>【30.4】</v>
      </c>
      <c r="D88" s="25" t="str">
        <f>データ!BE6</f>
        <v>【208,749】</v>
      </c>
      <c r="E88" s="25" t="str">
        <f>データ!BP6</f>
        <v>【12.2】</v>
      </c>
      <c r="F88" s="25" t="str">
        <f>データ!CA6</f>
        <v>【120.7】</v>
      </c>
      <c r="G88" s="25" t="str">
        <f>データ!CL6</f>
        <v>【△43.7】</v>
      </c>
      <c r="H88" s="25" t="str">
        <f>データ!CW6</f>
        <v>【△24,115】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【38.7】</v>
      </c>
      <c r="N88" s="25" t="str">
        <f>データ!EF6</f>
        <v>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AXXprVJUlA+6JsNnjUBWXqDV+ZIZ35P53uOtuT4D3YPwApveGsM9WhnY1Ii+GbatvYbcGR8U4/kVzkfgLerqzQ==" saltValue="8T+WtXCsBeIZNzc98PLxig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6" t="s">
        <v>63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34" t="s">
        <v>64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5" t="s">
        <v>65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6" t="s">
        <v>66</v>
      </c>
      <c r="BG4" s="137"/>
      <c r="BH4" s="137"/>
      <c r="BI4" s="137"/>
      <c r="BJ4" s="137"/>
      <c r="BK4" s="137"/>
      <c r="BL4" s="137"/>
      <c r="BM4" s="137"/>
      <c r="BN4" s="137"/>
      <c r="BO4" s="137"/>
      <c r="BP4" s="138"/>
      <c r="BQ4" s="134" t="s">
        <v>67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5" t="s">
        <v>68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69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6" t="s">
        <v>70</v>
      </c>
      <c r="CY4" s="137"/>
      <c r="CZ4" s="137"/>
      <c r="DA4" s="137"/>
      <c r="DB4" s="137"/>
      <c r="DC4" s="137"/>
      <c r="DD4" s="137"/>
      <c r="DE4" s="137"/>
      <c r="DF4" s="137"/>
      <c r="DG4" s="137"/>
      <c r="DH4" s="138"/>
      <c r="DI4" s="139" t="s">
        <v>71</v>
      </c>
      <c r="DJ4" s="139" t="s">
        <v>72</v>
      </c>
      <c r="DK4" s="134" t="s">
        <v>73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74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101</v>
      </c>
      <c r="AK5" s="42" t="s">
        <v>91</v>
      </c>
      <c r="AL5" s="42" t="s">
        <v>102</v>
      </c>
      <c r="AM5" s="42" t="s">
        <v>93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91</v>
      </c>
      <c r="AW5" s="42" t="s">
        <v>102</v>
      </c>
      <c r="AX5" s="42" t="s">
        <v>93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91</v>
      </c>
      <c r="BH5" s="42" t="s">
        <v>102</v>
      </c>
      <c r="BI5" s="42" t="s">
        <v>93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91</v>
      </c>
      <c r="BS5" s="42" t="s">
        <v>102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91</v>
      </c>
      <c r="CD5" s="42" t="s">
        <v>102</v>
      </c>
      <c r="CE5" s="42" t="s">
        <v>93</v>
      </c>
      <c r="CF5" s="42" t="s">
        <v>94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91</v>
      </c>
      <c r="CO5" s="42" t="s">
        <v>102</v>
      </c>
      <c r="CP5" s="42" t="s">
        <v>93</v>
      </c>
      <c r="CQ5" s="42" t="s">
        <v>103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91</v>
      </c>
      <c r="CZ5" s="42" t="s">
        <v>102</v>
      </c>
      <c r="DA5" s="42" t="s">
        <v>93</v>
      </c>
      <c r="DB5" s="42" t="s">
        <v>94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40"/>
      <c r="DJ5" s="140"/>
      <c r="DK5" s="42" t="s">
        <v>90</v>
      </c>
      <c r="DL5" s="42" t="s">
        <v>91</v>
      </c>
      <c r="DM5" s="42" t="s">
        <v>104</v>
      </c>
      <c r="DN5" s="42" t="s">
        <v>93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91</v>
      </c>
      <c r="DX5" s="42" t="s">
        <v>102</v>
      </c>
      <c r="DY5" s="42" t="s">
        <v>93</v>
      </c>
      <c r="DZ5" s="42" t="s">
        <v>105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106</v>
      </c>
      <c r="EH5" s="42" t="s">
        <v>107</v>
      </c>
      <c r="EI5" s="42" t="s">
        <v>108</v>
      </c>
      <c r="EJ5" s="42" t="s">
        <v>109</v>
      </c>
      <c r="EK5" s="42" t="s">
        <v>110</v>
      </c>
      <c r="EL5" s="42" t="s">
        <v>111</v>
      </c>
      <c r="EM5" s="42" t="s">
        <v>112</v>
      </c>
      <c r="EN5" s="42" t="s">
        <v>113</v>
      </c>
      <c r="EO5" s="42" t="s">
        <v>114</v>
      </c>
      <c r="EP5" s="42" t="s">
        <v>115</v>
      </c>
    </row>
    <row r="6" spans="1:146" s="52" customFormat="1" x14ac:dyDescent="0.15">
      <c r="A6" s="28" t="s">
        <v>116</v>
      </c>
      <c r="B6" s="43">
        <f>B8</f>
        <v>2021</v>
      </c>
      <c r="C6" s="43">
        <f t="shared" ref="C6:X6" si="2">C8</f>
        <v>341002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2</v>
      </c>
      <c r="H6" s="43" t="str">
        <f>SUBSTITUTE(H8,"　","")</f>
        <v>広島県広島市</v>
      </c>
      <c r="I6" s="43" t="str">
        <f t="shared" si="2"/>
        <v>湯来ロッジ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4929</v>
      </c>
      <c r="R6" s="46">
        <f t="shared" si="2"/>
        <v>80</v>
      </c>
      <c r="S6" s="47">
        <f t="shared" si="2"/>
        <v>5231</v>
      </c>
      <c r="T6" s="48" t="str">
        <f t="shared" si="2"/>
        <v>利用料金制</v>
      </c>
      <c r="U6" s="44">
        <f t="shared" si="2"/>
        <v>36.200000000000003</v>
      </c>
      <c r="V6" s="48" t="str">
        <f t="shared" si="2"/>
        <v>有</v>
      </c>
      <c r="W6" s="49">
        <f t="shared" si="2"/>
        <v>87</v>
      </c>
      <c r="X6" s="48" t="str">
        <f t="shared" si="2"/>
        <v>有</v>
      </c>
      <c r="Y6" s="50">
        <f>IF(Y8="-",NA(),Y8)</f>
        <v>102.9</v>
      </c>
      <c r="Z6" s="50">
        <f t="shared" ref="Z6:AH6" si="3">IF(Z8="-",NA(),Z8)</f>
        <v>101.1</v>
      </c>
      <c r="AA6" s="50">
        <f t="shared" si="3"/>
        <v>90.4</v>
      </c>
      <c r="AB6" s="50">
        <f t="shared" si="3"/>
        <v>90.1</v>
      </c>
      <c r="AC6" s="50">
        <f t="shared" si="3"/>
        <v>83.1</v>
      </c>
      <c r="AD6" s="50">
        <f t="shared" si="3"/>
        <v>92.2</v>
      </c>
      <c r="AE6" s="50">
        <f t="shared" si="3"/>
        <v>88.4</v>
      </c>
      <c r="AF6" s="50">
        <f t="shared" si="3"/>
        <v>92.2</v>
      </c>
      <c r="AG6" s="50">
        <f t="shared" si="3"/>
        <v>88.4</v>
      </c>
      <c r="AH6" s="50">
        <f t="shared" si="3"/>
        <v>92.8</v>
      </c>
      <c r="AI6" s="50" t="str">
        <f>IF(AI8="-","【-】","【"&amp;SUBSTITUTE(TEXT(AI8,"#,##0.0"),"-","△")&amp;"】")</f>
        <v>【90.6】</v>
      </c>
      <c r="AJ6" s="50">
        <f>IF(AJ8="-",NA(),AJ8)</f>
        <v>0</v>
      </c>
      <c r="AK6" s="50">
        <f t="shared" ref="AK6:AS6" si="4">IF(AK8="-",NA(),AK8)</f>
        <v>0</v>
      </c>
      <c r="AL6" s="50">
        <f t="shared" si="4"/>
        <v>0</v>
      </c>
      <c r="AM6" s="50">
        <f t="shared" si="4"/>
        <v>9.1999999999999993</v>
      </c>
      <c r="AN6" s="50">
        <f t="shared" si="4"/>
        <v>23.6</v>
      </c>
      <c r="AO6" s="50">
        <f t="shared" si="4"/>
        <v>30.7</v>
      </c>
      <c r="AP6" s="50">
        <f t="shared" si="4"/>
        <v>18.899999999999999</v>
      </c>
      <c r="AQ6" s="50">
        <f t="shared" si="4"/>
        <v>19.5</v>
      </c>
      <c r="AR6" s="50">
        <f t="shared" si="4"/>
        <v>31.3</v>
      </c>
      <c r="AS6" s="50">
        <f t="shared" si="4"/>
        <v>42</v>
      </c>
      <c r="AT6" s="50" t="str">
        <f>IF(AT8="-","【-】","【"&amp;SUBSTITUTE(TEXT(AT8,"#,##0.0"),"-","△")&amp;"】")</f>
        <v>【30.4】</v>
      </c>
      <c r="AU6" s="45">
        <f>IF(AU8="-",NA(),AU8)</f>
        <v>0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2022</v>
      </c>
      <c r="AY6" s="45">
        <f t="shared" si="5"/>
        <v>7832</v>
      </c>
      <c r="AZ6" s="45">
        <f t="shared" si="5"/>
        <v>15437</v>
      </c>
      <c r="BA6" s="45">
        <f t="shared" si="5"/>
        <v>8029</v>
      </c>
      <c r="BB6" s="45">
        <f t="shared" si="5"/>
        <v>3122</v>
      </c>
      <c r="BC6" s="45">
        <f t="shared" si="5"/>
        <v>200830</v>
      </c>
      <c r="BD6" s="45">
        <f t="shared" si="5"/>
        <v>161674</v>
      </c>
      <c r="BE6" s="45" t="str">
        <f>IF(BE8="-","【-】","【"&amp;SUBSTITUTE(TEXT(BE8,"#,##0"),"-","△")&amp;"】")</f>
        <v>【208,749】</v>
      </c>
      <c r="BF6" s="50">
        <f>IF(BF8="-",NA(),BF8)</f>
        <v>50.7</v>
      </c>
      <c r="BG6" s="50">
        <f t="shared" ref="BG6:BO6" si="6">IF(BG8="-",NA(),BG8)</f>
        <v>48.5</v>
      </c>
      <c r="BH6" s="50">
        <f t="shared" si="6"/>
        <v>42.2</v>
      </c>
      <c r="BI6" s="50">
        <f t="shared" si="6"/>
        <v>41.2</v>
      </c>
      <c r="BJ6" s="50">
        <f t="shared" si="6"/>
        <v>26.4</v>
      </c>
      <c r="BK6" s="50">
        <f t="shared" si="6"/>
        <v>15.5</v>
      </c>
      <c r="BL6" s="50">
        <f t="shared" si="6"/>
        <v>15.7</v>
      </c>
      <c r="BM6" s="50">
        <f t="shared" si="6"/>
        <v>19.100000000000001</v>
      </c>
      <c r="BN6" s="50">
        <f t="shared" si="6"/>
        <v>13.3</v>
      </c>
      <c r="BO6" s="50">
        <f t="shared" si="6"/>
        <v>6.4</v>
      </c>
      <c r="BP6" s="50" t="str">
        <f>IF(BP8="-","【-】","【"&amp;SUBSTITUTE(TEXT(BP8,"#,##0.0"),"-","△")&amp;"】")</f>
        <v>【12.2】</v>
      </c>
      <c r="BQ6" s="50">
        <f>IF(BQ8="-",NA(),BQ8)</f>
        <v>36</v>
      </c>
      <c r="BR6" s="50">
        <f t="shared" ref="BR6:BZ6" si="7">IF(BR8="-",NA(),BR8)</f>
        <v>37.799999999999997</v>
      </c>
      <c r="BS6" s="50">
        <f t="shared" si="7"/>
        <v>37.9</v>
      </c>
      <c r="BT6" s="50">
        <f t="shared" si="7"/>
        <v>40.4</v>
      </c>
      <c r="BU6" s="50">
        <f t="shared" si="7"/>
        <v>57.2</v>
      </c>
      <c r="BV6" s="50">
        <f t="shared" si="7"/>
        <v>45.4</v>
      </c>
      <c r="BW6" s="50">
        <f t="shared" si="7"/>
        <v>36.1</v>
      </c>
      <c r="BX6" s="50">
        <f t="shared" si="7"/>
        <v>40.299999999999997</v>
      </c>
      <c r="BY6" s="50">
        <f t="shared" si="7"/>
        <v>292.8</v>
      </c>
      <c r="BZ6" s="50">
        <f t="shared" si="7"/>
        <v>58.5</v>
      </c>
      <c r="CA6" s="50" t="str">
        <f>IF(CA8="-","【-】","【"&amp;SUBSTITUTE(TEXT(CA8,"#,##0.0"),"-","△")&amp;"】")</f>
        <v>【120.7】</v>
      </c>
      <c r="CB6" s="50">
        <f>IF(CB8="-",NA(),CB8)</f>
        <v>-16.2</v>
      </c>
      <c r="CC6" s="50">
        <f t="shared" ref="CC6:CK6" si="8">IF(CC8="-",NA(),CC8)</f>
        <v>-26.3</v>
      </c>
      <c r="CD6" s="50">
        <f t="shared" si="8"/>
        <v>-10.6</v>
      </c>
      <c r="CE6" s="50">
        <f t="shared" si="8"/>
        <v>-23.6</v>
      </c>
      <c r="CF6" s="50">
        <f t="shared" si="8"/>
        <v>-67.8</v>
      </c>
      <c r="CG6" s="50">
        <f t="shared" si="8"/>
        <v>-21.9</v>
      </c>
      <c r="CH6" s="50">
        <f t="shared" si="8"/>
        <v>-56.5</v>
      </c>
      <c r="CI6" s="50">
        <f t="shared" si="8"/>
        <v>-19.8</v>
      </c>
      <c r="CJ6" s="50">
        <f t="shared" si="8"/>
        <v>-73</v>
      </c>
      <c r="CK6" s="50">
        <f t="shared" si="8"/>
        <v>-61.8</v>
      </c>
      <c r="CL6" s="50" t="str">
        <f>IF(CL8="-","【-】","【"&amp;SUBSTITUTE(TEXT(CL8,"#,##0.0"),"-","△")&amp;"】")</f>
        <v>【△43.7】</v>
      </c>
      <c r="CM6" s="45">
        <f>IF(CM8="-",NA(),CM8)</f>
        <v>23837</v>
      </c>
      <c r="CN6" s="45">
        <f t="shared" ref="CN6:CV6" si="9">IF(CN8="-",NA(),CN8)</f>
        <v>17639</v>
      </c>
      <c r="CO6" s="45">
        <f t="shared" si="9"/>
        <v>-29969</v>
      </c>
      <c r="CP6" s="45">
        <f t="shared" si="9"/>
        <v>-50597</v>
      </c>
      <c r="CQ6" s="45">
        <f t="shared" si="9"/>
        <v>-103356</v>
      </c>
      <c r="CR6" s="45">
        <f t="shared" si="9"/>
        <v>-13739</v>
      </c>
      <c r="CS6" s="45">
        <f t="shared" si="9"/>
        <v>-14463</v>
      </c>
      <c r="CT6" s="45">
        <f t="shared" si="9"/>
        <v>-18007</v>
      </c>
      <c r="CU6" s="45">
        <f t="shared" si="9"/>
        <v>-27446</v>
      </c>
      <c r="CV6" s="45">
        <f t="shared" si="9"/>
        <v>-15708</v>
      </c>
      <c r="CW6" s="45" t="str">
        <f>IF(CW8="-","【-】","【"&amp;SUBSTITUTE(TEXT(CW8,"#,##0"),"-","△")&amp;"】")</f>
        <v>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117</v>
      </c>
      <c r="DI6" s="46">
        <f t="shared" ref="DI6:DJ6" si="10">DI8</f>
        <v>714388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117</v>
      </c>
      <c r="DV6" s="50">
        <f>IF(DV8="-",NA(),DV8)</f>
        <v>817.8</v>
      </c>
      <c r="DW6" s="50">
        <f t="shared" ref="DW6:EE6" si="11">IF(DW8="-",NA(),DW8)</f>
        <v>822.4</v>
      </c>
      <c r="DX6" s="50">
        <f t="shared" si="11"/>
        <v>743.6</v>
      </c>
      <c r="DY6" s="50">
        <f t="shared" si="11"/>
        <v>871.8</v>
      </c>
      <c r="DZ6" s="50">
        <f t="shared" si="11"/>
        <v>1168.7</v>
      </c>
      <c r="EA6" s="50">
        <f t="shared" si="11"/>
        <v>33</v>
      </c>
      <c r="EB6" s="50">
        <f t="shared" si="11"/>
        <v>35.6</v>
      </c>
      <c r="EC6" s="50">
        <f t="shared" si="11"/>
        <v>43.6</v>
      </c>
      <c r="ED6" s="50">
        <f t="shared" si="11"/>
        <v>11.4</v>
      </c>
      <c r="EE6" s="50">
        <f t="shared" si="11"/>
        <v>92.9</v>
      </c>
      <c r="EF6" s="50" t="str">
        <f>IF(EF8="-","【-】","【"&amp;SUBSTITUTE(TEXT(EF8,"#,##0.0"),"-","△")&amp;"】")</f>
        <v>【38.7】</v>
      </c>
      <c r="EG6" s="51">
        <f>IF(EG8="-",NA(),EG8)</f>
        <v>1.5E-3</v>
      </c>
      <c r="EH6" s="51">
        <f t="shared" ref="EH6:EP6" si="12">IF(EH8="-",NA(),EH8)</f>
        <v>1.4E-3</v>
      </c>
      <c r="EI6" s="51">
        <f t="shared" si="12"/>
        <v>1.1000000000000001E-3</v>
      </c>
      <c r="EJ6" s="51">
        <f t="shared" si="12"/>
        <v>1.8E-3</v>
      </c>
      <c r="EK6" s="51">
        <f t="shared" si="12"/>
        <v>1.2999999999999999E-3</v>
      </c>
      <c r="EL6" s="51">
        <f t="shared" si="12"/>
        <v>0.58509999999999995</v>
      </c>
      <c r="EM6" s="51">
        <f t="shared" si="12"/>
        <v>0.61580000000000001</v>
      </c>
      <c r="EN6" s="51">
        <f t="shared" si="12"/>
        <v>0.61829999999999996</v>
      </c>
      <c r="EO6" s="51">
        <f t="shared" si="12"/>
        <v>0.5847</v>
      </c>
      <c r="EP6" s="51">
        <f t="shared" si="12"/>
        <v>0.56779999999999997</v>
      </c>
    </row>
    <row r="7" spans="1:146" s="52" customFormat="1" x14ac:dyDescent="0.15">
      <c r="A7" s="28" t="s">
        <v>118</v>
      </c>
      <c r="B7" s="43">
        <f t="shared" ref="B7:X7" si="13">B8</f>
        <v>2021</v>
      </c>
      <c r="C7" s="43">
        <f t="shared" si="13"/>
        <v>341002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2</v>
      </c>
      <c r="H7" s="43" t="str">
        <f t="shared" si="13"/>
        <v>広島県　広島市</v>
      </c>
      <c r="I7" s="43" t="str">
        <f t="shared" si="13"/>
        <v>湯来ロッジ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4929</v>
      </c>
      <c r="R7" s="46">
        <f t="shared" si="13"/>
        <v>80</v>
      </c>
      <c r="S7" s="47">
        <f t="shared" si="13"/>
        <v>5231</v>
      </c>
      <c r="T7" s="48" t="str">
        <f t="shared" si="13"/>
        <v>利用料金制</v>
      </c>
      <c r="U7" s="44">
        <f t="shared" si="13"/>
        <v>36.200000000000003</v>
      </c>
      <c r="V7" s="48" t="str">
        <f t="shared" si="13"/>
        <v>有</v>
      </c>
      <c r="W7" s="49">
        <f t="shared" si="13"/>
        <v>87</v>
      </c>
      <c r="X7" s="48" t="str">
        <f t="shared" si="13"/>
        <v>有</v>
      </c>
      <c r="Y7" s="50">
        <f>Y8</f>
        <v>102.9</v>
      </c>
      <c r="Z7" s="50">
        <f t="shared" ref="Z7:AH7" si="14">Z8</f>
        <v>101.1</v>
      </c>
      <c r="AA7" s="50">
        <f t="shared" si="14"/>
        <v>90.4</v>
      </c>
      <c r="AB7" s="50">
        <f t="shared" si="14"/>
        <v>90.1</v>
      </c>
      <c r="AC7" s="50">
        <f t="shared" si="14"/>
        <v>83.1</v>
      </c>
      <c r="AD7" s="50">
        <f t="shared" si="14"/>
        <v>92.2</v>
      </c>
      <c r="AE7" s="50">
        <f t="shared" si="14"/>
        <v>88.4</v>
      </c>
      <c r="AF7" s="50">
        <f t="shared" si="14"/>
        <v>92.2</v>
      </c>
      <c r="AG7" s="50">
        <f t="shared" si="14"/>
        <v>88.4</v>
      </c>
      <c r="AH7" s="50">
        <f t="shared" si="14"/>
        <v>92.8</v>
      </c>
      <c r="AI7" s="50"/>
      <c r="AJ7" s="50">
        <f>AJ8</f>
        <v>0</v>
      </c>
      <c r="AK7" s="50">
        <f t="shared" ref="AK7:AS7" si="15">AK8</f>
        <v>0</v>
      </c>
      <c r="AL7" s="50">
        <f t="shared" si="15"/>
        <v>0</v>
      </c>
      <c r="AM7" s="50">
        <f t="shared" si="15"/>
        <v>9.1999999999999993</v>
      </c>
      <c r="AN7" s="50">
        <f t="shared" si="15"/>
        <v>23.6</v>
      </c>
      <c r="AO7" s="50">
        <f t="shared" si="15"/>
        <v>30.7</v>
      </c>
      <c r="AP7" s="50">
        <f t="shared" si="15"/>
        <v>18.899999999999999</v>
      </c>
      <c r="AQ7" s="50">
        <f t="shared" si="15"/>
        <v>19.5</v>
      </c>
      <c r="AR7" s="50">
        <f t="shared" si="15"/>
        <v>31.3</v>
      </c>
      <c r="AS7" s="50">
        <f t="shared" si="15"/>
        <v>42</v>
      </c>
      <c r="AT7" s="50"/>
      <c r="AU7" s="45">
        <f>AU8</f>
        <v>0</v>
      </c>
      <c r="AV7" s="45">
        <f t="shared" ref="AV7:BD7" si="16">AV8</f>
        <v>0</v>
      </c>
      <c r="AW7" s="45">
        <f t="shared" si="16"/>
        <v>0</v>
      </c>
      <c r="AX7" s="45">
        <f t="shared" si="16"/>
        <v>2022</v>
      </c>
      <c r="AY7" s="45">
        <f t="shared" si="16"/>
        <v>7832</v>
      </c>
      <c r="AZ7" s="45">
        <f t="shared" si="16"/>
        <v>15437</v>
      </c>
      <c r="BA7" s="45">
        <f t="shared" si="16"/>
        <v>8029</v>
      </c>
      <c r="BB7" s="45">
        <f t="shared" si="16"/>
        <v>3122</v>
      </c>
      <c r="BC7" s="45">
        <f t="shared" si="16"/>
        <v>200830</v>
      </c>
      <c r="BD7" s="45">
        <f t="shared" si="16"/>
        <v>161674</v>
      </c>
      <c r="BE7" s="45"/>
      <c r="BF7" s="50">
        <f>BF8</f>
        <v>50.7</v>
      </c>
      <c r="BG7" s="50">
        <f t="shared" ref="BG7:BO7" si="17">BG8</f>
        <v>48.5</v>
      </c>
      <c r="BH7" s="50">
        <f t="shared" si="17"/>
        <v>42.2</v>
      </c>
      <c r="BI7" s="50">
        <f t="shared" si="17"/>
        <v>41.2</v>
      </c>
      <c r="BJ7" s="50">
        <f t="shared" si="17"/>
        <v>26.4</v>
      </c>
      <c r="BK7" s="50">
        <f t="shared" si="17"/>
        <v>15.5</v>
      </c>
      <c r="BL7" s="50">
        <f t="shared" si="17"/>
        <v>15.7</v>
      </c>
      <c r="BM7" s="50">
        <f t="shared" si="17"/>
        <v>19.100000000000001</v>
      </c>
      <c r="BN7" s="50">
        <f t="shared" si="17"/>
        <v>13.3</v>
      </c>
      <c r="BO7" s="50">
        <f t="shared" si="17"/>
        <v>6.4</v>
      </c>
      <c r="BP7" s="50"/>
      <c r="BQ7" s="50">
        <f>BQ8</f>
        <v>36</v>
      </c>
      <c r="BR7" s="50">
        <f t="shared" ref="BR7:BZ7" si="18">BR8</f>
        <v>37.799999999999997</v>
      </c>
      <c r="BS7" s="50">
        <f t="shared" si="18"/>
        <v>37.9</v>
      </c>
      <c r="BT7" s="50">
        <f t="shared" si="18"/>
        <v>40.4</v>
      </c>
      <c r="BU7" s="50">
        <f t="shared" si="18"/>
        <v>57.2</v>
      </c>
      <c r="BV7" s="50">
        <f t="shared" si="18"/>
        <v>45.4</v>
      </c>
      <c r="BW7" s="50">
        <f t="shared" si="18"/>
        <v>36.1</v>
      </c>
      <c r="BX7" s="50">
        <f t="shared" si="18"/>
        <v>40.299999999999997</v>
      </c>
      <c r="BY7" s="50">
        <f t="shared" si="18"/>
        <v>292.8</v>
      </c>
      <c r="BZ7" s="50">
        <f t="shared" si="18"/>
        <v>58.5</v>
      </c>
      <c r="CA7" s="50"/>
      <c r="CB7" s="50">
        <f>CB8</f>
        <v>-16.2</v>
      </c>
      <c r="CC7" s="50">
        <f t="shared" ref="CC7:CK7" si="19">CC8</f>
        <v>-26.3</v>
      </c>
      <c r="CD7" s="50">
        <f t="shared" si="19"/>
        <v>-10.6</v>
      </c>
      <c r="CE7" s="50">
        <f t="shared" si="19"/>
        <v>-23.6</v>
      </c>
      <c r="CF7" s="50">
        <f t="shared" si="19"/>
        <v>-67.8</v>
      </c>
      <c r="CG7" s="50">
        <f t="shared" si="19"/>
        <v>-21.9</v>
      </c>
      <c r="CH7" s="50">
        <f t="shared" si="19"/>
        <v>-56.5</v>
      </c>
      <c r="CI7" s="50">
        <f t="shared" si="19"/>
        <v>-19.8</v>
      </c>
      <c r="CJ7" s="50">
        <f t="shared" si="19"/>
        <v>-73</v>
      </c>
      <c r="CK7" s="50">
        <f t="shared" si="19"/>
        <v>-61.8</v>
      </c>
      <c r="CL7" s="50"/>
      <c r="CM7" s="45">
        <f>CM8</f>
        <v>23837</v>
      </c>
      <c r="CN7" s="45">
        <f t="shared" ref="CN7:CV7" si="20">CN8</f>
        <v>17639</v>
      </c>
      <c r="CO7" s="45">
        <f t="shared" si="20"/>
        <v>-29969</v>
      </c>
      <c r="CP7" s="45">
        <f t="shared" si="20"/>
        <v>-50597</v>
      </c>
      <c r="CQ7" s="45">
        <f t="shared" si="20"/>
        <v>-103356</v>
      </c>
      <c r="CR7" s="45">
        <f t="shared" si="20"/>
        <v>-13739</v>
      </c>
      <c r="CS7" s="45">
        <f t="shared" si="20"/>
        <v>-14463</v>
      </c>
      <c r="CT7" s="45">
        <f t="shared" si="20"/>
        <v>-18007</v>
      </c>
      <c r="CU7" s="45">
        <f t="shared" si="20"/>
        <v>-27446</v>
      </c>
      <c r="CV7" s="45">
        <f t="shared" si="20"/>
        <v>-15708</v>
      </c>
      <c r="CW7" s="45"/>
      <c r="CX7" s="50" t="s">
        <v>119</v>
      </c>
      <c r="CY7" s="50" t="s">
        <v>119</v>
      </c>
      <c r="CZ7" s="50" t="s">
        <v>119</v>
      </c>
      <c r="DA7" s="50" t="s">
        <v>119</v>
      </c>
      <c r="DB7" s="50" t="s">
        <v>119</v>
      </c>
      <c r="DC7" s="50" t="s">
        <v>119</v>
      </c>
      <c r="DD7" s="50" t="s">
        <v>119</v>
      </c>
      <c r="DE7" s="50" t="s">
        <v>119</v>
      </c>
      <c r="DF7" s="50" t="s">
        <v>119</v>
      </c>
      <c r="DG7" s="50" t="s">
        <v>117</v>
      </c>
      <c r="DH7" s="50"/>
      <c r="DI7" s="46">
        <f>DI8</f>
        <v>714388</v>
      </c>
      <c r="DJ7" s="46">
        <f>DJ8</f>
        <v>0</v>
      </c>
      <c r="DK7" s="50" t="s">
        <v>119</v>
      </c>
      <c r="DL7" s="50" t="s">
        <v>119</v>
      </c>
      <c r="DM7" s="50" t="s">
        <v>119</v>
      </c>
      <c r="DN7" s="50" t="s">
        <v>119</v>
      </c>
      <c r="DO7" s="50" t="s">
        <v>119</v>
      </c>
      <c r="DP7" s="50" t="s">
        <v>119</v>
      </c>
      <c r="DQ7" s="50" t="s">
        <v>119</v>
      </c>
      <c r="DR7" s="50" t="s">
        <v>119</v>
      </c>
      <c r="DS7" s="50" t="s">
        <v>119</v>
      </c>
      <c r="DT7" s="50" t="s">
        <v>117</v>
      </c>
      <c r="DU7" s="50"/>
      <c r="DV7" s="50">
        <f>DV8</f>
        <v>817.8</v>
      </c>
      <c r="DW7" s="50">
        <f t="shared" ref="DW7:EE7" si="21">DW8</f>
        <v>822.4</v>
      </c>
      <c r="DX7" s="50">
        <f t="shared" si="21"/>
        <v>743.6</v>
      </c>
      <c r="DY7" s="50">
        <f t="shared" si="21"/>
        <v>871.8</v>
      </c>
      <c r="DZ7" s="50">
        <f t="shared" si="21"/>
        <v>1168.7</v>
      </c>
      <c r="EA7" s="50">
        <f t="shared" si="21"/>
        <v>33</v>
      </c>
      <c r="EB7" s="50">
        <f t="shared" si="21"/>
        <v>35.6</v>
      </c>
      <c r="EC7" s="50">
        <f t="shared" si="21"/>
        <v>43.6</v>
      </c>
      <c r="ED7" s="50">
        <f t="shared" si="21"/>
        <v>11.4</v>
      </c>
      <c r="EE7" s="50">
        <f t="shared" si="21"/>
        <v>92.9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2021</v>
      </c>
      <c r="C8" s="53">
        <v>341002</v>
      </c>
      <c r="D8" s="53">
        <v>47</v>
      </c>
      <c r="E8" s="53">
        <v>11</v>
      </c>
      <c r="F8" s="53">
        <v>1</v>
      </c>
      <c r="G8" s="53">
        <v>2</v>
      </c>
      <c r="H8" s="53" t="s">
        <v>120</v>
      </c>
      <c r="I8" s="53" t="s">
        <v>121</v>
      </c>
      <c r="J8" s="53" t="s">
        <v>122</v>
      </c>
      <c r="K8" s="53" t="s">
        <v>123</v>
      </c>
      <c r="L8" s="53" t="s">
        <v>124</v>
      </c>
      <c r="M8" s="53" t="s">
        <v>125</v>
      </c>
      <c r="N8" s="53" t="s">
        <v>126</v>
      </c>
      <c r="O8" s="54" t="s">
        <v>127</v>
      </c>
      <c r="P8" s="54" t="s">
        <v>127</v>
      </c>
      <c r="Q8" s="55">
        <v>4929</v>
      </c>
      <c r="R8" s="55">
        <v>80</v>
      </c>
      <c r="S8" s="56">
        <v>5231</v>
      </c>
      <c r="T8" s="57" t="s">
        <v>128</v>
      </c>
      <c r="U8" s="54">
        <v>36.200000000000003</v>
      </c>
      <c r="V8" s="57" t="s">
        <v>129</v>
      </c>
      <c r="W8" s="58">
        <v>87</v>
      </c>
      <c r="X8" s="57" t="s">
        <v>129</v>
      </c>
      <c r="Y8" s="59">
        <v>102.9</v>
      </c>
      <c r="Z8" s="59">
        <v>101.1</v>
      </c>
      <c r="AA8" s="59">
        <v>90.4</v>
      </c>
      <c r="AB8" s="59">
        <v>90.1</v>
      </c>
      <c r="AC8" s="59">
        <v>83.1</v>
      </c>
      <c r="AD8" s="59">
        <v>92.2</v>
      </c>
      <c r="AE8" s="59">
        <v>88.4</v>
      </c>
      <c r="AF8" s="59">
        <v>92.2</v>
      </c>
      <c r="AG8" s="59">
        <v>88.4</v>
      </c>
      <c r="AH8" s="59">
        <v>92.8</v>
      </c>
      <c r="AI8" s="59">
        <v>90.6</v>
      </c>
      <c r="AJ8" s="59">
        <v>0</v>
      </c>
      <c r="AK8" s="59">
        <v>0</v>
      </c>
      <c r="AL8" s="59">
        <v>0</v>
      </c>
      <c r="AM8" s="59">
        <v>9.1999999999999993</v>
      </c>
      <c r="AN8" s="59">
        <v>23.6</v>
      </c>
      <c r="AO8" s="59">
        <v>30.7</v>
      </c>
      <c r="AP8" s="59">
        <v>18.899999999999999</v>
      </c>
      <c r="AQ8" s="59">
        <v>19.5</v>
      </c>
      <c r="AR8" s="59">
        <v>31.3</v>
      </c>
      <c r="AS8" s="59">
        <v>42</v>
      </c>
      <c r="AT8" s="59">
        <v>30.4</v>
      </c>
      <c r="AU8" s="60">
        <v>0</v>
      </c>
      <c r="AV8" s="60">
        <v>0</v>
      </c>
      <c r="AW8" s="60">
        <v>0</v>
      </c>
      <c r="AX8" s="60">
        <v>2022</v>
      </c>
      <c r="AY8" s="60">
        <v>7832</v>
      </c>
      <c r="AZ8" s="60">
        <v>15437</v>
      </c>
      <c r="BA8" s="60">
        <v>8029</v>
      </c>
      <c r="BB8" s="60">
        <v>3122</v>
      </c>
      <c r="BC8" s="60">
        <v>200830</v>
      </c>
      <c r="BD8" s="60">
        <v>161674</v>
      </c>
      <c r="BE8" s="60">
        <v>208749</v>
      </c>
      <c r="BF8" s="59">
        <v>50.7</v>
      </c>
      <c r="BG8" s="59">
        <v>48.5</v>
      </c>
      <c r="BH8" s="59">
        <v>42.2</v>
      </c>
      <c r="BI8" s="59">
        <v>41.2</v>
      </c>
      <c r="BJ8" s="59">
        <v>26.4</v>
      </c>
      <c r="BK8" s="59">
        <v>15.5</v>
      </c>
      <c r="BL8" s="59">
        <v>15.7</v>
      </c>
      <c r="BM8" s="59">
        <v>19.100000000000001</v>
      </c>
      <c r="BN8" s="59">
        <v>13.3</v>
      </c>
      <c r="BO8" s="59">
        <v>6.4</v>
      </c>
      <c r="BP8" s="59">
        <v>12.2</v>
      </c>
      <c r="BQ8" s="59">
        <v>36</v>
      </c>
      <c r="BR8" s="59">
        <v>37.799999999999997</v>
      </c>
      <c r="BS8" s="59">
        <v>37.9</v>
      </c>
      <c r="BT8" s="59">
        <v>40.4</v>
      </c>
      <c r="BU8" s="59">
        <v>57.2</v>
      </c>
      <c r="BV8" s="59">
        <v>45.4</v>
      </c>
      <c r="BW8" s="59">
        <v>36.1</v>
      </c>
      <c r="BX8" s="59">
        <v>40.299999999999997</v>
      </c>
      <c r="BY8" s="59">
        <v>292.8</v>
      </c>
      <c r="BZ8" s="59">
        <v>58.5</v>
      </c>
      <c r="CA8" s="59">
        <v>120.7</v>
      </c>
      <c r="CB8" s="59">
        <v>-16.2</v>
      </c>
      <c r="CC8" s="59">
        <v>-26.3</v>
      </c>
      <c r="CD8" s="59">
        <v>-10.6</v>
      </c>
      <c r="CE8" s="61">
        <v>-23.6</v>
      </c>
      <c r="CF8" s="61">
        <v>-67.8</v>
      </c>
      <c r="CG8" s="59">
        <v>-21.9</v>
      </c>
      <c r="CH8" s="59">
        <v>-56.5</v>
      </c>
      <c r="CI8" s="59">
        <v>-19.8</v>
      </c>
      <c r="CJ8" s="59">
        <v>-73</v>
      </c>
      <c r="CK8" s="59">
        <v>-61.8</v>
      </c>
      <c r="CL8" s="59">
        <v>-43.7</v>
      </c>
      <c r="CM8" s="60">
        <v>23837</v>
      </c>
      <c r="CN8" s="60">
        <v>17639</v>
      </c>
      <c r="CO8" s="60">
        <v>-29969</v>
      </c>
      <c r="CP8" s="60">
        <v>-50597</v>
      </c>
      <c r="CQ8" s="60">
        <v>-103356</v>
      </c>
      <c r="CR8" s="60">
        <v>-13739</v>
      </c>
      <c r="CS8" s="60">
        <v>-14463</v>
      </c>
      <c r="CT8" s="60">
        <v>-18007</v>
      </c>
      <c r="CU8" s="60">
        <v>-27446</v>
      </c>
      <c r="CV8" s="60">
        <v>-15708</v>
      </c>
      <c r="CW8" s="60">
        <v>-24115</v>
      </c>
      <c r="CX8" s="59" t="s">
        <v>130</v>
      </c>
      <c r="CY8" s="59" t="s">
        <v>130</v>
      </c>
      <c r="CZ8" s="59" t="s">
        <v>130</v>
      </c>
      <c r="DA8" s="59" t="s">
        <v>130</v>
      </c>
      <c r="DB8" s="59" t="s">
        <v>130</v>
      </c>
      <c r="DC8" s="59" t="s">
        <v>130</v>
      </c>
      <c r="DD8" s="59" t="s">
        <v>130</v>
      </c>
      <c r="DE8" s="59" t="s">
        <v>130</v>
      </c>
      <c r="DF8" s="59" t="s">
        <v>130</v>
      </c>
      <c r="DG8" s="59" t="s">
        <v>130</v>
      </c>
      <c r="DH8" s="59" t="s">
        <v>130</v>
      </c>
      <c r="DI8" s="55">
        <v>714388</v>
      </c>
      <c r="DJ8" s="55">
        <v>0</v>
      </c>
      <c r="DK8" s="59" t="s">
        <v>130</v>
      </c>
      <c r="DL8" s="59" t="s">
        <v>130</v>
      </c>
      <c r="DM8" s="59" t="s">
        <v>130</v>
      </c>
      <c r="DN8" s="59" t="s">
        <v>130</v>
      </c>
      <c r="DO8" s="59" t="s">
        <v>130</v>
      </c>
      <c r="DP8" s="59" t="s">
        <v>130</v>
      </c>
      <c r="DQ8" s="59" t="s">
        <v>130</v>
      </c>
      <c r="DR8" s="59" t="s">
        <v>130</v>
      </c>
      <c r="DS8" s="59" t="s">
        <v>130</v>
      </c>
      <c r="DT8" s="59" t="s">
        <v>130</v>
      </c>
      <c r="DU8" s="59" t="s">
        <v>130</v>
      </c>
      <c r="DV8" s="59">
        <v>817.8</v>
      </c>
      <c r="DW8" s="59">
        <v>822.4</v>
      </c>
      <c r="DX8" s="59">
        <v>743.6</v>
      </c>
      <c r="DY8" s="59">
        <v>871.8</v>
      </c>
      <c r="DZ8" s="59">
        <v>1168.7</v>
      </c>
      <c r="EA8" s="59">
        <v>33</v>
      </c>
      <c r="EB8" s="59">
        <v>35.6</v>
      </c>
      <c r="EC8" s="59">
        <v>43.6</v>
      </c>
      <c r="ED8" s="59">
        <v>11.4</v>
      </c>
      <c r="EE8" s="59">
        <v>92.9</v>
      </c>
      <c r="EF8" s="59">
        <v>38.700000000000003</v>
      </c>
      <c r="EG8" s="57">
        <v>1.5E-3</v>
      </c>
      <c r="EH8" s="62">
        <v>1.4E-3</v>
      </c>
      <c r="EI8" s="62">
        <v>1.1000000000000001E-3</v>
      </c>
      <c r="EJ8" s="62">
        <v>1.8E-3</v>
      </c>
      <c r="EK8" s="62">
        <v>1.2999999999999999E-3</v>
      </c>
      <c r="EL8" s="62">
        <v>0.58509999999999995</v>
      </c>
      <c r="EM8" s="62">
        <v>0.61580000000000001</v>
      </c>
      <c r="EN8" s="62">
        <v>0.61829999999999996</v>
      </c>
      <c r="EO8" s="62">
        <v>0.5847</v>
      </c>
      <c r="EP8" s="62">
        <v>0.56779999999999997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131</v>
      </c>
      <c r="C10" s="65" t="s">
        <v>132</v>
      </c>
      <c r="D10" s="65" t="s">
        <v>133</v>
      </c>
      <c r="E10" s="65" t="s">
        <v>134</v>
      </c>
      <c r="F10" s="65" t="s">
        <v>135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H29</v>
      </c>
      <c r="C11" s="66" t="str">
        <f>IF(VALUE($B$6)=0,"",IF(VALUE($B$6)&gt;2021,"R"&amp;TEXT(VALUE($B$6)-2021,"00"),"H"&amp;VALUE($B$6)-1991))</f>
        <v>H30</v>
      </c>
      <c r="D11" s="66" t="str">
        <f>IF(VALUE($B$6)=0,"",IF(VALUE($B$6)&gt;2020,"R"&amp;TEXT(VALUE($B$6)-2020,"00"),"H"&amp;VALUE($B$6)-1990))</f>
        <v>R01</v>
      </c>
      <c r="E11" s="66" t="str">
        <f>IF(VALUE($B$6)=0,"",IF(VALUE($B$6)&gt;2019,"R"&amp;TEXT(VALUE($B$6)-2019,"00"),"H"&amp;VALUE($B$6)-1989))</f>
        <v>R02</v>
      </c>
      <c r="F11" s="66" t="str">
        <f>IF(VALUE($B$6)=0,"",IF(VALUE($B$6)&gt;2018,"R"&amp;TEXT(VALUE($B$6)-2018,"00"),"H"&amp;VALUE($B$6)-1988))</f>
        <v>R03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2023-01-26T04:40:03Z</cp:lastPrinted>
  <dcterms:created xsi:type="dcterms:W3CDTF">2022-12-09T03:23:09Z</dcterms:created>
  <dcterms:modified xsi:type="dcterms:W3CDTF">2023-01-26T04:55:40Z</dcterms:modified>
  <cp:category/>
</cp:coreProperties>
</file>