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4\99_公営企業関係\照会回答\公営企業に係る経営比較分析表（令和３年度決算）の分析等について（依頼）\"/>
    </mc:Choice>
  </mc:AlternateContent>
  <workbookProtection workbookAlgorithmName="SHA-512" workbookHashValue="5hyOLe+v8iVlF+8bz80yNlJUE2ctHODRdFGQx4GBhe9AogpfvpXDMGSaibPuqKUREHvNuOLsD8v3Dg2WZ1PxHw==" workbookSaltValue="DMFiXypuDNxVLC78GoByo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MA51" i="4"/>
  <c r="IT76" i="4"/>
  <c r="CS51" i="4"/>
  <c r="HJ30" i="4"/>
  <c r="CS30" i="4"/>
  <c r="BZ76" i="4"/>
  <c r="C11" i="5"/>
  <c r="D11" i="5"/>
  <c r="E11" i="5"/>
  <c r="B11" i="5"/>
  <c r="BZ30" i="4" l="1"/>
  <c r="BK76" i="4"/>
  <c r="LH51" i="4"/>
  <c r="BZ51" i="4"/>
  <c r="LT76" i="4"/>
  <c r="GQ51" i="4"/>
  <c r="LH30" i="4"/>
  <c r="IE76" i="4"/>
  <c r="GQ30" i="4"/>
  <c r="BG51" i="4"/>
  <c r="BG30" i="4"/>
  <c r="KO30" i="4"/>
  <c r="HP76" i="4"/>
  <c r="AV76" i="4"/>
  <c r="KO51" i="4"/>
  <c r="FX51" i="4"/>
  <c r="LE76" i="4"/>
  <c r="FX30" i="4"/>
  <c r="HA76" i="4"/>
  <c r="AN51" i="4"/>
  <c r="FE30" i="4"/>
  <c r="JV30" i="4"/>
  <c r="AN30" i="4"/>
  <c r="FE51" i="4"/>
  <c r="AG76" i="4"/>
  <c r="JV51" i="4"/>
  <c r="KP76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<sst xmlns="http://schemas.openxmlformats.org/spreadsheetml/2006/main" count="278" uniqueCount="140">
  <si>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</si>
  <si>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</si>
  <si>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</si>
  <si>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</si>
  <si>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</si>
  <si>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</si>
  <si>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</si>
  <si>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</si>
  <si>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</si>
  <si>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</si>
  <si>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</si>
  <si>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</si>
  <si>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</si>
  <si>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</si>
  <si>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</si>
  <si>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</si>
  <si>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</si>
  <si>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</si>
  <si>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</si>
  <si>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</si>
  <si>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</si>
  <si>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</si>
  <si>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</si>
  <si>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</si>
  <si>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</si>
  <si>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</si>
  <si>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</si>
  <si>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</si>
  <si>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</si>
  <si>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</si>
  <si>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</si>
  <si>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</si>
  <si>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</si>
  <si>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</si>
  <si>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</si>
  <si>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</si>
  <si>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</si>
  <si>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</si>
  <si>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</si>
  <si>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</si>
  <si>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</si>
  <si>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</si>
  <si>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</si>
  <si>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</si>
  <si>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</si>
  <si>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</si>
  <si>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</si>
  <si>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</si>
  <si>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</si>
  <si>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</si>
  <si>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</si>
  <si>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</si>
  <si>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</si>
  <si>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</si>
  <si>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</si>
  <si>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</si>
  <si>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</si>
  <si>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</si>
  <si>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</si>
  <si>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</si>
  <si>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</si>
  <si>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</si>
  <si>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</si>
  <si>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</si>
  <si>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</si>
  <si>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</si>
  <si>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</si>
  <si>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</si>
  <si>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</si>
  <si>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</si>
  <si>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</si>
  <si>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</si>
  <si>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</si>
  <si>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</si>
  <si>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</si>
  <si>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</si>
  <si>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</si>
  <si>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</si>
  <si>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</si>
  <si>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</si>
  <si>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</si>
  <si>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</si>
  <si>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</si>
  <si>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</si>
  <si>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</si>
  <si>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</si>
  <si>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</si>
  <si>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</si>
  <si>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</si>
  <si>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</si>
  <si>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</si>
  <si>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</si>
  <si>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</si>
  <si>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</si>
  <si>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</si>
  <si>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</si>
  <si>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</si>
  <si>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</si>
  <si>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</si>
  <si>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</si>
  <si>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</si>
  <si>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</si>
  <si>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</si>
  <si>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</si>
  <si>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</si>
  <si>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</si>
  <si>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</si>
  <si>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</si>
  <si>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</si>
  <si>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当該値(N-3)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</si>
  <si>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</si>
  <si>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</si>
  <si>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</si>
  <si>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</si>
  <si>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</si>
  <si>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</si>
  <si>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</si>
  <si>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</si>
  <si>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広島県　広島市</t>
  </si>
  <si>
    <t>河原町駐車場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</si>
  <si>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</si>
  <si>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</si>
  <si>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</si>
  <si>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</si>
  <si>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</si>
  <si>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</si>
  <si>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</si>
  <si>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</si>
  <si>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</si>
  <si>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</si>
  <si>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</si>
  <si>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</si>
  <si>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</si>
  <si>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</si>
  <si>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</si>
  <si>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</si>
  <si>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</si>
  <si>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　収益性、稼働率共に安定した駐車場です。引き続き利用者の声を反映させながら運営を推進していきます。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4" eb="27">
      <t>リヨウシャ</t>
    </rPh>
    <rPh sb="28" eb="29">
      <t>コエ</t>
    </rPh>
    <rPh sb="30" eb="32">
      <t>ハンエイ</t>
    </rPh>
    <rPh sb="37" eb="39">
      <t>ウンエイ</t>
    </rPh>
    <rPh sb="40" eb="42">
      <t>スイシン</t>
    </rPh>
    <phoneticPr fontId="15"/>
  </si>
  <si>
    <t>①収益的収支比率
　類似施設平均値を下回っているものの、黒字で推移しています。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類似施設平均値を大幅に上回っており、営業総利益を確保しています。
⑤EBITDA
　類似施設平均値を大幅に上回っており、収益性を確保しています。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8" eb="30">
      <t>クロジ</t>
    </rPh>
    <rPh sb="31" eb="33">
      <t>スイイ</t>
    </rPh>
    <rPh sb="41" eb="42">
      <t>タ</t>
    </rPh>
    <rPh sb="42" eb="44">
      <t>カイケイ</t>
    </rPh>
    <rPh sb="44" eb="47">
      <t>ホジョキン</t>
    </rPh>
    <rPh sb="47" eb="49">
      <t>ヒリツ</t>
    </rPh>
    <rPh sb="51" eb="52">
      <t>ホカ</t>
    </rPh>
    <rPh sb="52" eb="54">
      <t>カイケイ</t>
    </rPh>
    <rPh sb="57" eb="60">
      <t>ホジョキン</t>
    </rPh>
    <rPh sb="69" eb="71">
      <t>チュウシャ</t>
    </rPh>
    <rPh sb="71" eb="73">
      <t>ダイスウ</t>
    </rPh>
    <rPh sb="73" eb="75">
      <t>イチダイ</t>
    </rPh>
    <rPh sb="75" eb="76">
      <t>ア</t>
    </rPh>
    <rPh sb="79" eb="80">
      <t>ホカ</t>
    </rPh>
    <rPh sb="80" eb="82">
      <t>カイケイ</t>
    </rPh>
    <rPh sb="82" eb="85">
      <t>ホジョキン</t>
    </rPh>
    <rPh sb="85" eb="86">
      <t>ガク</t>
    </rPh>
    <rPh sb="88" eb="89">
      <t>ホカ</t>
    </rPh>
    <rPh sb="89" eb="91">
      <t>カイケイ</t>
    </rPh>
    <rPh sb="94" eb="97">
      <t>ホジョキン</t>
    </rPh>
    <rPh sb="106" eb="108">
      <t>ウリアゲ</t>
    </rPh>
    <rPh sb="108" eb="109">
      <t>タカ</t>
    </rPh>
    <rPh sb="112" eb="114">
      <t>ヒリツ</t>
    </rPh>
    <rPh sb="116" eb="118">
      <t>ルイジ</t>
    </rPh>
    <rPh sb="118" eb="120">
      <t>シセツ</t>
    </rPh>
    <rPh sb="120" eb="123">
      <t>ヘイキンチ</t>
    </rPh>
    <rPh sb="124" eb="126">
      <t>オオハバ</t>
    </rPh>
    <rPh sb="127" eb="129">
      <t>ウワマワ</t>
    </rPh>
    <rPh sb="134" eb="136">
      <t>エイギョウ</t>
    </rPh>
    <rPh sb="136" eb="139">
      <t>ソウリエキ</t>
    </rPh>
    <rPh sb="140" eb="142">
      <t>カクホ</t>
    </rPh>
    <rPh sb="158" eb="160">
      <t>ルイジ</t>
    </rPh>
    <rPh sb="160" eb="162">
      <t>シセツ</t>
    </rPh>
    <rPh sb="162" eb="165">
      <t>ヘイキンチ</t>
    </rPh>
    <rPh sb="166" eb="168">
      <t>オオハバ</t>
    </rPh>
    <rPh sb="176" eb="179">
      <t>シュウエキセイ</t>
    </rPh>
    <rPh sb="180" eb="182">
      <t>カクホ</t>
    </rPh>
    <phoneticPr fontId="15"/>
  </si>
  <si>
    <t>⑦敷地の地価
　道路上に設置しています。
⑧設備投資見込額
  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</si>
</sst>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213.2</c:v>
                </c:pt>
                <c:pt idx="1">
                  <c:v>199</c:v>
                </c:pt>
                <c:pt idx="2">
                  <c:v>206.1</c:v>
                </c:pt>
                <c:pt idx="3">
                  <c:v>165.3</c:v>
                </c:pt>
                <c:pt idx="4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F-4900-94FB-72298F06D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241.9</c:v>
                </c:pt>
                <c:pt idx="1">
                  <c:v>465.2</c:v>
                </c:pt>
                <c:pt idx="2">
                  <c:v>1736.5</c:v>
                </c:pt>
                <c:pt idx="3">
                  <c:v>3200.8</c:v>
                </c:pt>
                <c:pt idx="4">
                  <c:v>274.39999999999998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3F-4900-94FB-72298F06D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3F-4904-BAA4-378D8B983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59.6</c:v>
                </c:pt>
                <c:pt idx="1">
                  <c:v>51.7</c:v>
                </c:pt>
                <c:pt idx="2">
                  <c:v>51.5</c:v>
                </c:pt>
                <c:pt idx="3">
                  <c:v>764.6</c:v>
                </c:pt>
                <c:pt idx="4">
                  <c:v>72.599999999999994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3F-4904-BAA4-378D8B983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BA2-4751-8EE2-2EA0E863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A2-4751-8EE2-2EA0E863A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1C5-4BF5-A528-D9F5F3F86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5-4BF5-A528-D9F5F3F86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5-47C9-8ADD-4B75F7CCA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2.2999999999999998</c:v>
                </c:pt>
                <c:pt idx="1">
                  <c:v>9.6999999999999993</c:v>
                </c:pt>
                <c:pt idx="2">
                  <c:v>1.3</c:v>
                </c:pt>
                <c:pt idx="3">
                  <c:v>4.8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5-47C9-8ADD-4B75F7CCA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D3-4D5A-BD17-191FFB6F2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33</c:v>
                </c:pt>
                <c:pt idx="1">
                  <c:v>14</c:v>
                </c:pt>
                <c:pt idx="2">
                  <c:v>4</c:v>
                </c:pt>
                <c:pt idx="3">
                  <c:v>98</c:v>
                </c:pt>
                <c:pt idx="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D3-4D5A-BD17-191FFB6F2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233.3</c:v>
                </c:pt>
                <c:pt idx="1">
                  <c:v>240.7</c:v>
                </c:pt>
                <c:pt idx="2">
                  <c:v>235.2</c:v>
                </c:pt>
                <c:pt idx="3">
                  <c:v>190.7</c:v>
                </c:pt>
                <c:pt idx="4">
                  <c:v>201.9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6-488A-8572-450653C90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151.19999999999999</c:v>
                </c:pt>
                <c:pt idx="1">
                  <c:v>159.69999999999999</c:v>
                </c:pt>
                <c:pt idx="2">
                  <c:v>159.6</c:v>
                </c:pt>
                <c:pt idx="3">
                  <c:v>128.5</c:v>
                </c:pt>
                <c:pt idx="4">
                  <c:v>138.1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E6-488A-8572-450653C90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53.1</c:v>
                </c:pt>
                <c:pt idx="1">
                  <c:v>49.8</c:v>
                </c:pt>
                <c:pt idx="2">
                  <c:v>51.5</c:v>
                </c:pt>
                <c:pt idx="3">
                  <c:v>39.5</c:v>
                </c:pt>
                <c:pt idx="4">
                  <c:v>50.5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9-4EF2-A9F5-DFAC11CA8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19.8</c:v>
                </c:pt>
                <c:pt idx="1">
                  <c:v>33.700000000000003</c:v>
                </c:pt>
                <c:pt idx="2">
                  <c:v>28.9</c:v>
                </c:pt>
                <c:pt idx="3">
                  <c:v>-56.4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9-4EF2-A9F5-DFAC11CA8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9440</c:v>
                </c:pt>
                <c:pt idx="1">
                  <c:v>9346</c:v>
                </c:pt>
                <c:pt idx="2">
                  <c:v>9491</c:v>
                </c:pt>
                <c:pt idx="3">
                  <c:v>5468</c:v>
                </c:pt>
                <c:pt idx="4">
                  <c:v>7765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F-412F-8836-2AABB4D52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8624</c:v>
                </c:pt>
                <c:pt idx="1">
                  <c:v>6546</c:v>
                </c:pt>
                <c:pt idx="2">
                  <c:v>8262</c:v>
                </c:pt>
                <c:pt idx="3">
                  <c:v>1059</c:v>
                </c:pt>
                <c:pt idx="4">
                  <c:v>2866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F-412F-8836-2AABB4D52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JI46" zoomScaleNormal="100" zoomScaleSheetLayoutView="70" workbookViewId="0">
      <selection activeCell="ND48" sqref="ND48:NR48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広島県広島市　河原町駐車場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603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46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138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213.2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199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206.1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165.3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202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233.3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240.7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235.2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190.7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201.9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241.9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465.2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1736.5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3200.8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274.39999999999998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2.2999999999999998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9.6999999999999993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1.3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4.8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151.19999999999999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159.69999999999999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159.6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128.5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138.1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139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53.1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49.8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51.5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39.5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50.5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9440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9346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9491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5468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7765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33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14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4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98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13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19.8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33.700000000000003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28.9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-56.4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16.899999999999999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8624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6546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8262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1059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2866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59.6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51.7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51.5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764.6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72.599999999999994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20Tyh4n3pkY2yFc0ADlfMRwEn877fU/5O8njMdVSanZDg/iBben0044cXylghDbp9Yn6CwQyB8aPW92dea3elg==" saltValue="XdEmQABxF/EdsgNYa+P0Y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38" t="s">
        <v>59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64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65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66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67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68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69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70</v>
      </c>
      <c r="CN4" s="144" t="s">
        <v>71</v>
      </c>
      <c r="CO4" s="135" t="s">
        <v>72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73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74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90</v>
      </c>
      <c r="AK5" s="47" t="s">
        <v>91</v>
      </c>
      <c r="AL5" s="47" t="s">
        <v>92</v>
      </c>
      <c r="AM5" s="47" t="s">
        <v>93</v>
      </c>
      <c r="AN5" s="47" t="s">
        <v>101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102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103</v>
      </c>
      <c r="BG5" s="47" t="s">
        <v>91</v>
      </c>
      <c r="BH5" s="47" t="s">
        <v>104</v>
      </c>
      <c r="BI5" s="47" t="s">
        <v>93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103</v>
      </c>
      <c r="BR5" s="47" t="s">
        <v>102</v>
      </c>
      <c r="BS5" s="47" t="s">
        <v>92</v>
      </c>
      <c r="BT5" s="47" t="s">
        <v>105</v>
      </c>
      <c r="BU5" s="47" t="s">
        <v>106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107</v>
      </c>
      <c r="CC5" s="47" t="s">
        <v>102</v>
      </c>
      <c r="CD5" s="47" t="s">
        <v>92</v>
      </c>
      <c r="CE5" s="47" t="s">
        <v>105</v>
      </c>
      <c r="CF5" s="47" t="s">
        <v>101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45"/>
      <c r="CN5" s="145"/>
      <c r="CO5" s="47" t="s">
        <v>90</v>
      </c>
      <c r="CP5" s="47" t="s">
        <v>108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90</v>
      </c>
      <c r="DA5" s="47" t="s">
        <v>91</v>
      </c>
      <c r="DB5" s="47" t="s">
        <v>92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109</v>
      </c>
      <c r="DM5" s="47" t="s">
        <v>110</v>
      </c>
      <c r="DN5" s="47" t="s">
        <v>105</v>
      </c>
      <c r="DO5" s="47" t="s">
        <v>94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111</v>
      </c>
      <c r="B6" s="48">
        <f>B8</f>
        <v>2021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14</v>
      </c>
      <c r="H6" s="48" t="str">
        <f>SUBSTITUTE(H8,"　","")</f>
        <v>広島県広島市</v>
      </c>
      <c r="I6" s="48" t="str">
        <f t="shared" si="1"/>
        <v>河原町駐車場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46</v>
      </c>
      <c r="S6" s="50" t="str">
        <f t="shared" si="1"/>
        <v>公共施設</v>
      </c>
      <c r="T6" s="50" t="str">
        <f t="shared" si="1"/>
        <v>無</v>
      </c>
      <c r="U6" s="51">
        <f t="shared" si="1"/>
        <v>603</v>
      </c>
      <c r="V6" s="51">
        <f t="shared" si="1"/>
        <v>54</v>
      </c>
      <c r="W6" s="51">
        <f t="shared" si="1"/>
        <v>200</v>
      </c>
      <c r="X6" s="50" t="str">
        <f t="shared" si="1"/>
        <v>利用料金制</v>
      </c>
      <c r="Y6" s="52">
        <f>IF(Y8="-",NA(),Y8)</f>
        <v>213.2</v>
      </c>
      <c r="Z6" s="52">
        <f t="shared" ref="Z6:AH6" si="2">IF(Z8="-",NA(),Z8)</f>
        <v>199</v>
      </c>
      <c r="AA6" s="52">
        <f t="shared" si="2"/>
        <v>206.1</v>
      </c>
      <c r="AB6" s="52">
        <f t="shared" si="2"/>
        <v>165.3</v>
      </c>
      <c r="AC6" s="52">
        <f t="shared" si="2"/>
        <v>202</v>
      </c>
      <c r="AD6" s="52">
        <f t="shared" si="2"/>
        <v>241.9</v>
      </c>
      <c r="AE6" s="52">
        <f t="shared" si="2"/>
        <v>465.2</v>
      </c>
      <c r="AF6" s="52">
        <f t="shared" si="2"/>
        <v>1736.5</v>
      </c>
      <c r="AG6" s="52">
        <f t="shared" si="2"/>
        <v>3200.8</v>
      </c>
      <c r="AH6" s="52">
        <f t="shared" si="2"/>
        <v>274.39999999999998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2.2999999999999998</v>
      </c>
      <c r="AP6" s="52">
        <f t="shared" si="3"/>
        <v>9.6999999999999993</v>
      </c>
      <c r="AQ6" s="52">
        <f t="shared" si="3"/>
        <v>1.3</v>
      </c>
      <c r="AR6" s="52">
        <f t="shared" si="3"/>
        <v>4.8</v>
      </c>
      <c r="AS6" s="52">
        <f t="shared" si="3"/>
        <v>3.3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33</v>
      </c>
      <c r="BA6" s="53">
        <f t="shared" si="4"/>
        <v>14</v>
      </c>
      <c r="BB6" s="53">
        <f t="shared" si="4"/>
        <v>4</v>
      </c>
      <c r="BC6" s="53">
        <f t="shared" si="4"/>
        <v>98</v>
      </c>
      <c r="BD6" s="53">
        <f t="shared" si="4"/>
        <v>13</v>
      </c>
      <c r="BE6" s="51" t="str">
        <f>IF(BE8="-","",IF(BE8="-","【-】","【"&amp;SUBSTITUTE(TEXT(BE8,"#,##0"),"-","△")&amp;"】"))</f>
        <v>【3,111】</v>
      </c>
      <c r="BF6" s="52">
        <f>IF(BF8="-",NA(),BF8)</f>
        <v>53.1</v>
      </c>
      <c r="BG6" s="52">
        <f t="shared" ref="BG6:BO6" si="5">IF(BG8="-",NA(),BG8)</f>
        <v>49.8</v>
      </c>
      <c r="BH6" s="52">
        <f t="shared" si="5"/>
        <v>51.5</v>
      </c>
      <c r="BI6" s="52">
        <f t="shared" si="5"/>
        <v>39.5</v>
      </c>
      <c r="BJ6" s="52">
        <f t="shared" si="5"/>
        <v>50.5</v>
      </c>
      <c r="BK6" s="52">
        <f t="shared" si="5"/>
        <v>19.8</v>
      </c>
      <c r="BL6" s="52">
        <f t="shared" si="5"/>
        <v>33.700000000000003</v>
      </c>
      <c r="BM6" s="52">
        <f t="shared" si="5"/>
        <v>28.9</v>
      </c>
      <c r="BN6" s="52">
        <f t="shared" si="5"/>
        <v>-56.4</v>
      </c>
      <c r="BO6" s="52">
        <f t="shared" si="5"/>
        <v>16.899999999999999</v>
      </c>
      <c r="BP6" s="49" t="str">
        <f>IF(BP8="-","",IF(BP8="-","【-】","【"&amp;SUBSTITUTE(TEXT(BP8,"#,##0.0"),"-","△")&amp;"】"))</f>
        <v>【0.8】</v>
      </c>
      <c r="BQ6" s="53">
        <f>IF(BQ8="-",NA(),BQ8)</f>
        <v>9440</v>
      </c>
      <c r="BR6" s="53">
        <f t="shared" ref="BR6:BZ6" si="6">IF(BR8="-",NA(),BR8)</f>
        <v>9346</v>
      </c>
      <c r="BS6" s="53">
        <f t="shared" si="6"/>
        <v>9491</v>
      </c>
      <c r="BT6" s="53">
        <f t="shared" si="6"/>
        <v>5468</v>
      </c>
      <c r="BU6" s="53">
        <f t="shared" si="6"/>
        <v>7765</v>
      </c>
      <c r="BV6" s="53">
        <f t="shared" si="6"/>
        <v>8624</v>
      </c>
      <c r="BW6" s="53">
        <f t="shared" si="6"/>
        <v>6546</v>
      </c>
      <c r="BX6" s="53">
        <f t="shared" si="6"/>
        <v>8262</v>
      </c>
      <c r="BY6" s="53">
        <f t="shared" si="6"/>
        <v>1059</v>
      </c>
      <c r="BZ6" s="53">
        <f t="shared" si="6"/>
        <v>2866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0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113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59.6</v>
      </c>
      <c r="DF6" s="52">
        <f t="shared" si="8"/>
        <v>51.7</v>
      </c>
      <c r="DG6" s="52">
        <f t="shared" si="8"/>
        <v>51.5</v>
      </c>
      <c r="DH6" s="52">
        <f t="shared" si="8"/>
        <v>764.6</v>
      </c>
      <c r="DI6" s="52">
        <f t="shared" si="8"/>
        <v>72.599999999999994</v>
      </c>
      <c r="DJ6" s="49" t="str">
        <f>IF(DJ8="-","",IF(DJ8="-","【-】","【"&amp;SUBSTITUTE(TEXT(DJ8,"#,##0.0"),"-","△")&amp;"】"))</f>
        <v>【99.8】</v>
      </c>
      <c r="DK6" s="52">
        <f>IF(DK8="-",NA(),DK8)</f>
        <v>233.3</v>
      </c>
      <c r="DL6" s="52">
        <f t="shared" ref="DL6:DT6" si="9">IF(DL8="-",NA(),DL8)</f>
        <v>240.7</v>
      </c>
      <c r="DM6" s="52">
        <f t="shared" si="9"/>
        <v>235.2</v>
      </c>
      <c r="DN6" s="52">
        <f t="shared" si="9"/>
        <v>190.7</v>
      </c>
      <c r="DO6" s="52">
        <f t="shared" si="9"/>
        <v>201.9</v>
      </c>
      <c r="DP6" s="52">
        <f t="shared" si="9"/>
        <v>151.19999999999999</v>
      </c>
      <c r="DQ6" s="52">
        <f t="shared" si="9"/>
        <v>159.69999999999999</v>
      </c>
      <c r="DR6" s="52">
        <f t="shared" si="9"/>
        <v>159.6</v>
      </c>
      <c r="DS6" s="52">
        <f t="shared" si="9"/>
        <v>128.5</v>
      </c>
      <c r="DT6" s="52">
        <f t="shared" si="9"/>
        <v>138.1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114</v>
      </c>
      <c r="B7" s="48">
        <f t="shared" ref="B7:X7" si="10">B8</f>
        <v>2021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14</v>
      </c>
      <c r="H7" s="48" t="str">
        <f t="shared" si="10"/>
        <v>広島県　広島市</v>
      </c>
      <c r="I7" s="48" t="str">
        <f t="shared" si="10"/>
        <v>河原町駐車場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46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603</v>
      </c>
      <c r="V7" s="51">
        <f t="shared" si="10"/>
        <v>54</v>
      </c>
      <c r="W7" s="51">
        <f t="shared" si="10"/>
        <v>200</v>
      </c>
      <c r="X7" s="50" t="str">
        <f t="shared" si="10"/>
        <v>利用料金制</v>
      </c>
      <c r="Y7" s="52">
        <f>Y8</f>
        <v>213.2</v>
      </c>
      <c r="Z7" s="52">
        <f t="shared" ref="Z7:AH7" si="11">Z8</f>
        <v>199</v>
      </c>
      <c r="AA7" s="52">
        <f t="shared" si="11"/>
        <v>206.1</v>
      </c>
      <c r="AB7" s="52">
        <f t="shared" si="11"/>
        <v>165.3</v>
      </c>
      <c r="AC7" s="52">
        <f t="shared" si="11"/>
        <v>202</v>
      </c>
      <c r="AD7" s="52">
        <f t="shared" si="11"/>
        <v>241.9</v>
      </c>
      <c r="AE7" s="52">
        <f t="shared" si="11"/>
        <v>465.2</v>
      </c>
      <c r="AF7" s="52">
        <f t="shared" si="11"/>
        <v>1736.5</v>
      </c>
      <c r="AG7" s="52">
        <f t="shared" si="11"/>
        <v>3200.8</v>
      </c>
      <c r="AH7" s="52">
        <f t="shared" si="11"/>
        <v>274.39999999999998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2.2999999999999998</v>
      </c>
      <c r="AP7" s="52">
        <f t="shared" si="12"/>
        <v>9.6999999999999993</v>
      </c>
      <c r="AQ7" s="52">
        <f t="shared" si="12"/>
        <v>1.3</v>
      </c>
      <c r="AR7" s="52">
        <f t="shared" si="12"/>
        <v>4.8</v>
      </c>
      <c r="AS7" s="52">
        <f t="shared" si="12"/>
        <v>3.3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33</v>
      </c>
      <c r="BA7" s="53">
        <f t="shared" si="13"/>
        <v>14</v>
      </c>
      <c r="BB7" s="53">
        <f t="shared" si="13"/>
        <v>4</v>
      </c>
      <c r="BC7" s="53">
        <f t="shared" si="13"/>
        <v>98</v>
      </c>
      <c r="BD7" s="53">
        <f t="shared" si="13"/>
        <v>13</v>
      </c>
      <c r="BE7" s="51"/>
      <c r="BF7" s="52">
        <f>BF8</f>
        <v>53.1</v>
      </c>
      <c r="BG7" s="52">
        <f t="shared" ref="BG7:BO7" si="14">BG8</f>
        <v>49.8</v>
      </c>
      <c r="BH7" s="52">
        <f t="shared" si="14"/>
        <v>51.5</v>
      </c>
      <c r="BI7" s="52">
        <f t="shared" si="14"/>
        <v>39.5</v>
      </c>
      <c r="BJ7" s="52">
        <f t="shared" si="14"/>
        <v>50.5</v>
      </c>
      <c r="BK7" s="52">
        <f t="shared" si="14"/>
        <v>19.8</v>
      </c>
      <c r="BL7" s="52">
        <f t="shared" si="14"/>
        <v>33.700000000000003</v>
      </c>
      <c r="BM7" s="52">
        <f t="shared" si="14"/>
        <v>28.9</v>
      </c>
      <c r="BN7" s="52">
        <f t="shared" si="14"/>
        <v>-56.4</v>
      </c>
      <c r="BO7" s="52">
        <f t="shared" si="14"/>
        <v>16.899999999999999</v>
      </c>
      <c r="BP7" s="49"/>
      <c r="BQ7" s="53">
        <f>BQ8</f>
        <v>9440</v>
      </c>
      <c r="BR7" s="53">
        <f t="shared" ref="BR7:BZ7" si="15">BR8</f>
        <v>9346</v>
      </c>
      <c r="BS7" s="53">
        <f t="shared" si="15"/>
        <v>9491</v>
      </c>
      <c r="BT7" s="53">
        <f t="shared" si="15"/>
        <v>5468</v>
      </c>
      <c r="BU7" s="53">
        <f t="shared" si="15"/>
        <v>7765</v>
      </c>
      <c r="BV7" s="53">
        <f t="shared" si="15"/>
        <v>8624</v>
      </c>
      <c r="BW7" s="53">
        <f t="shared" si="15"/>
        <v>6546</v>
      </c>
      <c r="BX7" s="53">
        <f t="shared" si="15"/>
        <v>8262</v>
      </c>
      <c r="BY7" s="53">
        <f t="shared" si="15"/>
        <v>1059</v>
      </c>
      <c r="BZ7" s="53">
        <f t="shared" si="15"/>
        <v>2866</v>
      </c>
      <c r="CA7" s="51"/>
      <c r="CB7" s="52" t="s">
        <v>115</v>
      </c>
      <c r="CC7" s="52" t="s">
        <v>115</v>
      </c>
      <c r="CD7" s="52" t="s">
        <v>115</v>
      </c>
      <c r="CE7" s="52" t="s">
        <v>115</v>
      </c>
      <c r="CF7" s="52" t="s">
        <v>115</v>
      </c>
      <c r="CG7" s="52" t="s">
        <v>115</v>
      </c>
      <c r="CH7" s="52" t="s">
        <v>115</v>
      </c>
      <c r="CI7" s="52" t="s">
        <v>115</v>
      </c>
      <c r="CJ7" s="52" t="s">
        <v>115</v>
      </c>
      <c r="CK7" s="52" t="s">
        <v>116</v>
      </c>
      <c r="CL7" s="49"/>
      <c r="CM7" s="51">
        <f>CM8</f>
        <v>0</v>
      </c>
      <c r="CN7" s="51">
        <f>CN8</f>
        <v>0</v>
      </c>
      <c r="CO7" s="52" t="s">
        <v>115</v>
      </c>
      <c r="CP7" s="52" t="s">
        <v>115</v>
      </c>
      <c r="CQ7" s="52" t="s">
        <v>115</v>
      </c>
      <c r="CR7" s="52" t="s">
        <v>115</v>
      </c>
      <c r="CS7" s="52" t="s">
        <v>115</v>
      </c>
      <c r="CT7" s="52" t="s">
        <v>115</v>
      </c>
      <c r="CU7" s="52" t="s">
        <v>115</v>
      </c>
      <c r="CV7" s="52" t="s">
        <v>115</v>
      </c>
      <c r="CW7" s="52" t="s">
        <v>115</v>
      </c>
      <c r="CX7" s="52" t="s">
        <v>117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59.6</v>
      </c>
      <c r="DF7" s="52">
        <f t="shared" si="16"/>
        <v>51.7</v>
      </c>
      <c r="DG7" s="52">
        <f t="shared" si="16"/>
        <v>51.5</v>
      </c>
      <c r="DH7" s="52">
        <f t="shared" si="16"/>
        <v>764.6</v>
      </c>
      <c r="DI7" s="52">
        <f t="shared" si="16"/>
        <v>72.599999999999994</v>
      </c>
      <c r="DJ7" s="49"/>
      <c r="DK7" s="52">
        <f>DK8</f>
        <v>233.3</v>
      </c>
      <c r="DL7" s="52">
        <f t="shared" ref="DL7:DT7" si="17">DL8</f>
        <v>240.7</v>
      </c>
      <c r="DM7" s="52">
        <f t="shared" si="17"/>
        <v>235.2</v>
      </c>
      <c r="DN7" s="52">
        <f t="shared" si="17"/>
        <v>190.7</v>
      </c>
      <c r="DO7" s="52">
        <f t="shared" si="17"/>
        <v>201.9</v>
      </c>
      <c r="DP7" s="52">
        <f t="shared" si="17"/>
        <v>151.19999999999999</v>
      </c>
      <c r="DQ7" s="52">
        <f t="shared" si="17"/>
        <v>159.69999999999999</v>
      </c>
      <c r="DR7" s="52">
        <f t="shared" si="17"/>
        <v>159.6</v>
      </c>
      <c r="DS7" s="52">
        <f t="shared" si="17"/>
        <v>128.5</v>
      </c>
      <c r="DT7" s="52">
        <f t="shared" si="17"/>
        <v>138.1</v>
      </c>
      <c r="DU7" s="49"/>
    </row>
    <row r="8" spans="1:125" s="54" customFormat="1" x14ac:dyDescent="0.15">
      <c r="A8" s="37"/>
      <c r="B8" s="55">
        <v>2021</v>
      </c>
      <c r="C8" s="55">
        <v>341002</v>
      </c>
      <c r="D8" s="55">
        <v>47</v>
      </c>
      <c r="E8" s="55">
        <v>14</v>
      </c>
      <c r="F8" s="55">
        <v>0</v>
      </c>
      <c r="G8" s="55">
        <v>14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46</v>
      </c>
      <c r="S8" s="57" t="s">
        <v>128</v>
      </c>
      <c r="T8" s="57" t="s">
        <v>129</v>
      </c>
      <c r="U8" s="58">
        <v>603</v>
      </c>
      <c r="V8" s="58">
        <v>54</v>
      </c>
      <c r="W8" s="58">
        <v>200</v>
      </c>
      <c r="X8" s="57" t="s">
        <v>130</v>
      </c>
      <c r="Y8" s="59">
        <v>213.2</v>
      </c>
      <c r="Z8" s="59">
        <v>199</v>
      </c>
      <c r="AA8" s="59">
        <v>206.1</v>
      </c>
      <c r="AB8" s="59">
        <v>165.3</v>
      </c>
      <c r="AC8" s="59">
        <v>202</v>
      </c>
      <c r="AD8" s="59">
        <v>241.9</v>
      </c>
      <c r="AE8" s="59">
        <v>465.2</v>
      </c>
      <c r="AF8" s="59">
        <v>1736.5</v>
      </c>
      <c r="AG8" s="59">
        <v>3200.8</v>
      </c>
      <c r="AH8" s="59">
        <v>274.39999999999998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2.2999999999999998</v>
      </c>
      <c r="AP8" s="59">
        <v>9.6999999999999993</v>
      </c>
      <c r="AQ8" s="59">
        <v>1.3</v>
      </c>
      <c r="AR8" s="59">
        <v>4.8</v>
      </c>
      <c r="AS8" s="59">
        <v>3.3</v>
      </c>
      <c r="AT8" s="56">
        <v>5.2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33</v>
      </c>
      <c r="BA8" s="60">
        <v>14</v>
      </c>
      <c r="BB8" s="60">
        <v>4</v>
      </c>
      <c r="BC8" s="60">
        <v>98</v>
      </c>
      <c r="BD8" s="60">
        <v>13</v>
      </c>
      <c r="BE8" s="60">
        <v>3111</v>
      </c>
      <c r="BF8" s="59">
        <v>53.1</v>
      </c>
      <c r="BG8" s="59">
        <v>49.8</v>
      </c>
      <c r="BH8" s="59">
        <v>51.5</v>
      </c>
      <c r="BI8" s="59">
        <v>39.5</v>
      </c>
      <c r="BJ8" s="59">
        <v>50.5</v>
      </c>
      <c r="BK8" s="59">
        <v>19.8</v>
      </c>
      <c r="BL8" s="59">
        <v>33.700000000000003</v>
      </c>
      <c r="BM8" s="59">
        <v>28.9</v>
      </c>
      <c r="BN8" s="59">
        <v>-56.4</v>
      </c>
      <c r="BO8" s="59">
        <v>16.899999999999999</v>
      </c>
      <c r="BP8" s="56">
        <v>0.8</v>
      </c>
      <c r="BQ8" s="60">
        <v>9440</v>
      </c>
      <c r="BR8" s="60">
        <v>9346</v>
      </c>
      <c r="BS8" s="60">
        <v>9491</v>
      </c>
      <c r="BT8" s="61">
        <v>5468</v>
      </c>
      <c r="BU8" s="61">
        <v>7765</v>
      </c>
      <c r="BV8" s="60">
        <v>8624</v>
      </c>
      <c r="BW8" s="60">
        <v>6546</v>
      </c>
      <c r="BX8" s="60">
        <v>8262</v>
      </c>
      <c r="BY8" s="60">
        <v>1059</v>
      </c>
      <c r="BZ8" s="60">
        <v>2866</v>
      </c>
      <c r="CA8" s="58">
        <v>10906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0</v>
      </c>
      <c r="CN8" s="58">
        <v>0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59.6</v>
      </c>
      <c r="DF8" s="59">
        <v>51.7</v>
      </c>
      <c r="DG8" s="59">
        <v>51.5</v>
      </c>
      <c r="DH8" s="59">
        <v>764.6</v>
      </c>
      <c r="DI8" s="59">
        <v>72.599999999999994</v>
      </c>
      <c r="DJ8" s="56">
        <v>99.8</v>
      </c>
      <c r="DK8" s="59">
        <v>233.3</v>
      </c>
      <c r="DL8" s="59">
        <v>240.7</v>
      </c>
      <c r="DM8" s="59">
        <v>235.2</v>
      </c>
      <c r="DN8" s="59">
        <v>190.7</v>
      </c>
      <c r="DO8" s="59">
        <v>201.9</v>
      </c>
      <c r="DP8" s="59">
        <v>151.19999999999999</v>
      </c>
      <c r="DQ8" s="59">
        <v>159.69999999999999</v>
      </c>
      <c r="DR8" s="59">
        <v>159.6</v>
      </c>
      <c r="DS8" s="59">
        <v>128.5</v>
      </c>
      <c r="DT8" s="59">
        <v>138.1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131</v>
      </c>
      <c r="C10" s="64" t="s">
        <v>132</v>
      </c>
      <c r="D10" s="64" t="s">
        <v>133</v>
      </c>
      <c r="E10" s="64" t="s">
        <v>134</v>
      </c>
      <c r="F10" s="64" t="s">
        <v>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松田　優輝</cp:lastModifiedBy>
  <cp:lastPrinted>2023-01-25T02:19:34Z</cp:lastPrinted>
  <dcterms:created xsi:type="dcterms:W3CDTF">2022-12-09T03:30:11Z</dcterms:created>
  <dcterms:modified xsi:type="dcterms:W3CDTF">2023-01-25T02:20:27Z</dcterms:modified>
  <cp:category/>
</cp:coreProperties>
</file>