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47\Desktop\230106　【総務省0127〆】公営企業に係る経営比較分析表（令和３年度決算）の分析等について（依頼）\05　提出資料\水道事業\"/>
    </mc:Choice>
  </mc:AlternateContent>
  <workbookProtection workbookAlgorithmName="SHA-512" workbookHashValue="sdxno1SCcY55j1F1dYZHO9GvsEhkNzrfdGyjjBJB/d8C+c6JIFpqBdLdgUIZt/kO8a+XPNErKdc2odwxzQfZsA==" workbookSaltValue="BzLim6h9mB51MvWvXiCE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<sst xmlns="http://schemas.openxmlformats.org/spreadsheetml/2006/main" count="228" uniqueCount="113">
  <si>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</si>
  <si>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</si>
  <si>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</si>
  <si>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</si>
  <si>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</si>
  <si>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</si>
  <si>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</si>
  <si>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</si>
  <si>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</si>
  <si>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</si>
  <si>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</si>
  <si>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</si>
  <si>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</si>
  <si>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</si>
  <si>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</si>
  <si>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</si>
  <si>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</si>
  <si>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</si>
  <si>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</si>
  <si>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</si>
  <si>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</si>
  <si>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</si>
  <si>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</si>
  <si>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</si>
  <si>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</si>
  <si>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</si>
  <si>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</si>
  <si>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</si>
  <si>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</si>
  <si>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</si>
  <si>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</si>
  <si>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</si>
  <si>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</si>
  <si>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</si>
  <si>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</si>
  <si>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</si>
  <si>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</si>
  <si>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</si>
  <si>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</si>
  <si>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</si>
  <si>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</si>
  <si>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</si>
  <si>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</si>
  <si>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</si>
  <si>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</si>
  <si>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</si>
  <si>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</si>
  <si>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</si>
  <si>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</si>
  <si>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</si>
  <si>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</si>
  <si>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</si>
  <si>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</si>
  <si>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</si>
  <si>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</si>
  <si>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</si>
  <si>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</si>
  <si>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</si>
  <si>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</si>
  <si>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</si>
  <si>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</si>
  <si>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</si>
  <si>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</si>
  <si>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</si>
  <si>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</si>
  <si>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</si>
  <si>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</si>
  <si>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</si>
  <si>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</si>
  <si>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</si>
  <si>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</si>
  <si>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</si>
  <si>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</si>
  <si>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</si>
  <si>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</si>
  <si>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</si>
  <si>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</si>
  <si>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</si>
  <si>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</si>
  <si>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</si>
  <si>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</si>
  <si>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</si>
  <si>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</si>
  <si>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</si>
  <si>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</si>
  <si>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</si>
  <si>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</si>
  <si>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</si>
  <si>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</si>
  <si>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</si>
  <si>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</si>
  <si>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</si>
  <si>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</si>
  <si>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</si>
  <si>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</si>
  <si>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</si>
  <si>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</si>
  <si>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</si>
  <si>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</si>
  <si>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</si>
  <si>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</si>
  <si>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</si>
  <si>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</si>
  <si>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</si>
  <si>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</si>
  <si>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</si>
  <si>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</si>
  <si>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</si>
  <si>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</si>
  <si>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</si>
  <si>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管路経年化率は、昭和40年代後半から昭和50年代にかけて急ピッチで整備した管が順次、法定耐用年数である「40年」を経過し、年々増加しており、類似団体平均より高くなってきている。
　しかし、管が実際に使用できる期間は、管の腐食状況や埋設環境により大きく異なることから、それぞれの埋設環境を踏まえて実質的な耐用年数を設定し、この実質的耐用年数に対応できるよう、平成29年度より更新ペースを従来の40km/年から45km/年に拡大している。その結果、令和3年度においては類似団体平均以上の管路更新率を示しており、今後もこの更新ペースを確保することで、実質的な耐用年数を超過した管を令和8年度までに解消し、その後は実質的な耐用年数内に更新できる見込みとなっている。</t>
    <phoneticPr fontId="4"/>
  </si>
  <si>
    <r>
      <t xml:space="preserve"> 経営状況は、経常収支比率が安定して100％を超え、累積欠損金も生じていないことから、引き続き健全な状態を維持している。
　一方で、水資源に恵まれず企業債を活用して多くの水源開発を行ってきたことにより、企業債残高は給水収益の約3.4倍と、類似団体平均を大きく上回っており、施設の維持管理費や支払利息の負担が大きいことなどにより給水原価は類似団体平均より高く、多額の企業債残高の縮減を図るため、料金回収率も同じく高い傾向にある。
　流動比率は100％を上回っているが、類似団体平均より低くなっている。これは企業債残高縮減を優先し内部留保資金を必要最小限にしていることによるものであり、支払い能力に問題はない。
　また、効率性について、施設利用率は類似団体平均を下回っているが、現在進めている浄水場の再編により、施設規模の縮小を図ることとしており、これにより施設利用率は上昇する見込みである。
　一方で、有収率は、「節水型都市づくり」を大きな柱として、計画的な配水管更新や漏水防止調査、配水調整システムによる効率的な水運用により、漏水量を減らす取り組みを続けてきたことから、引き続き類似団体平均を大きく上回り、全国トップの</t>
    </r>
    <r>
      <rPr>
        <sz val="11"/>
        <rFont val="ＭＳ ゴシック"/>
        <family val="3"/>
        <charset val="128"/>
      </rPr>
      <t>低い漏水率</t>
    </r>
    <r>
      <rPr>
        <sz val="11"/>
        <color theme="1"/>
        <rFont val="ＭＳ ゴシック"/>
        <family val="3"/>
        <charset val="128"/>
      </rPr>
      <t>を維持している。</t>
    </r>
    <rPh sb="337" eb="339">
      <t>ゲンザイ</t>
    </rPh>
    <rPh sb="339" eb="340">
      <t>スス</t>
    </rPh>
    <rPh sb="344" eb="347">
      <t>ジョウスイジョウ</t>
    </rPh>
    <rPh sb="348" eb="350">
      <t>サイヘン</t>
    </rPh>
    <rPh sb="354" eb="358">
      <t>シセツキボ</t>
    </rPh>
    <rPh sb="359" eb="361">
      <t>シュクショウ</t>
    </rPh>
    <rPh sb="362" eb="363">
      <t>ズ</t>
    </rPh>
    <rPh sb="377" eb="382">
      <t>シセツリヨウリツ</t>
    </rPh>
    <rPh sb="383" eb="385">
      <t>ジョウショウ</t>
    </rPh>
    <rPh sb="387" eb="389">
      <t>ミコミ</t>
    </rPh>
    <rPh sb="509" eb="510">
      <t>ヒク</t>
    </rPh>
    <phoneticPr fontId="4"/>
  </si>
  <si>
    <r>
      <t>　毎年度安定的に純利益を確保しており、経営の健全性は維持しているが、新型コロナウイルス感染症</t>
    </r>
    <r>
      <rPr>
        <sz val="11"/>
        <rFont val="ＭＳ ゴシック"/>
        <family val="3"/>
        <charset val="128"/>
      </rPr>
      <t>の影響</t>
    </r>
    <r>
      <rPr>
        <sz val="11"/>
        <color theme="1"/>
        <rFont val="ＭＳ ゴシック"/>
        <family val="3"/>
        <charset val="128"/>
      </rPr>
      <t>の長期化により給水収益は</t>
    </r>
    <r>
      <rPr>
        <sz val="11"/>
        <rFont val="ＭＳ ゴシック"/>
        <family val="3"/>
        <charset val="128"/>
      </rPr>
      <t>、コロナ禍前の水準に戻っていない。</t>
    </r>
    <r>
      <rPr>
        <sz val="11"/>
        <color theme="1"/>
        <rFont val="ＭＳ ゴシック"/>
        <family val="3"/>
        <charset val="128"/>
      </rPr>
      <t>また、依然として多額の企業債残高を抱えており、増大する更新需要にも的確に対応していく必要があることなど、中長期的に経営は厳しい状況にある。
　このため、管路の実質的な耐用年数を踏まえた、効果的・効率的な維持・更新など、アセットマネジメントに基づいた水道施設の長寿命化や資金需要の平準化を図りながら、企業債残高を着実に縮減し、持続可能な経営を行っていく。</t>
    </r>
    <rPh sb="65" eb="67">
      <t>カマエ</t>
    </rPh>
    <rPh sb="68" eb="70">
      <t>スイジュン</t>
    </rPh>
    <rPh sb="71" eb="72">
      <t>モド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</si>
</sst>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1.1599999999999999</c:v>
                </c:pt>
                <c:pt idx="1">
                  <c:v>1.02</c:v>
                </c:pt>
                <c:pt idx="2">
                  <c:v>1.1100000000000001</c:v>
                </c:pt>
                <c:pt idx="3">
                  <c:v>1.1000000000000001</c:v>
                </c:pt>
                <c:pt idx="4">
                  <c:v>0.98</c:v>
                </c:pt>
              </c:numCache>
            </c:numRef>
          </c:val>
          <c:extLst>
            <c:ext xmlns:c16="http://schemas.microsoft.com/office/drawing/2014/chart" uri="{C3380CC4-5D6E-409C-BE32-E72D297353CC}">
              <c16:uniqueId val="{00000000-9888-41A4-B206-F69D272B78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9888-41A4-B206-F69D272B78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52.77</c:v>
                </c:pt>
                <c:pt idx="1">
                  <c:v>53.09</c:v>
                </c:pt>
                <c:pt idx="2">
                  <c:v>52.86</c:v>
                </c:pt>
                <c:pt idx="3">
                  <c:v>53.41</c:v>
                </c:pt>
                <c:pt idx="4">
                  <c:v>53.4</c:v>
                </c:pt>
              </c:numCache>
            </c:numRef>
          </c:val>
          <c:extLst>
            <c:ext xmlns:c16="http://schemas.microsoft.com/office/drawing/2014/chart" uri="{C3380CC4-5D6E-409C-BE32-E72D297353CC}">
              <c16:uniqueId val="{00000000-1AD0-4D44-8030-D118427E0E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1AD0-4D44-8030-D118427E0E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96.84</c:v>
                </c:pt>
                <c:pt idx="1">
                  <c:v>96.49</c:v>
                </c:pt>
                <c:pt idx="2">
                  <c:v>97</c:v>
                </c:pt>
                <c:pt idx="3">
                  <c:v>96.52</c:v>
                </c:pt>
                <c:pt idx="4">
                  <c:v>96.56</c:v>
                </c:pt>
              </c:numCache>
            </c:numRef>
          </c:val>
          <c:extLst>
            <c:ext xmlns:c16="http://schemas.microsoft.com/office/drawing/2014/chart" uri="{C3380CC4-5D6E-409C-BE32-E72D297353CC}">
              <c16:uniqueId val="{00000000-98B6-4F2F-819D-70C3A4AC34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98B6-4F2F-819D-70C3A4AC34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121.16</c:v>
                </c:pt>
                <c:pt idx="1">
                  <c:v>124.54</c:v>
                </c:pt>
                <c:pt idx="2">
                  <c:v>122.7</c:v>
                </c:pt>
                <c:pt idx="3">
                  <c:v>116.99</c:v>
                </c:pt>
                <c:pt idx="4">
                  <c:v>118.06</c:v>
                </c:pt>
              </c:numCache>
            </c:numRef>
          </c:val>
          <c:extLst>
            <c:ext xmlns:c16="http://schemas.microsoft.com/office/drawing/2014/chart" uri="{C3380CC4-5D6E-409C-BE32-E72D297353CC}">
              <c16:uniqueId val="{00000000-BFCE-4227-AB5B-8F87E2B274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BFCE-4227-AB5B-8F87E2B274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46.42</c:v>
                </c:pt>
                <c:pt idx="1">
                  <c:v>47.18</c:v>
                </c:pt>
                <c:pt idx="2">
                  <c:v>45.75</c:v>
                </c:pt>
                <c:pt idx="3">
                  <c:v>46.51</c:v>
                </c:pt>
                <c:pt idx="4">
                  <c:v>47.26</c:v>
                </c:pt>
              </c:numCache>
            </c:numRef>
          </c:val>
          <c:extLst>
            <c:ext xmlns:c16="http://schemas.microsoft.com/office/drawing/2014/chart" uri="{C3380CC4-5D6E-409C-BE32-E72D297353CC}">
              <c16:uniqueId val="{00000000-5C3A-46B5-91A2-7C26DD17A7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5C3A-46B5-91A2-7C26DD17A7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20.94</c:v>
                </c:pt>
                <c:pt idx="1">
                  <c:v>24.41</c:v>
                </c:pt>
                <c:pt idx="2">
                  <c:v>26.45</c:v>
                </c:pt>
                <c:pt idx="3">
                  <c:v>28.84</c:v>
                </c:pt>
                <c:pt idx="4">
                  <c:v>30.68</c:v>
                </c:pt>
              </c:numCache>
            </c:numRef>
          </c:val>
          <c:extLst>
            <c:ext xmlns:c16="http://schemas.microsoft.com/office/drawing/2014/chart" uri="{C3380CC4-5D6E-409C-BE32-E72D297353CC}">
              <c16:uniqueId val="{00000000-8F36-4772-8A33-1B7A9D1045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8F36-4772-8A33-1B7A9D1045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69-43F9-8707-2D2CBEB9D1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69-43F9-8707-2D2CBEB9D1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90.35</c:v>
                </c:pt>
                <c:pt idx="1">
                  <c:v>99.13</c:v>
                </c:pt>
                <c:pt idx="2">
                  <c:v>105.31</c:v>
                </c:pt>
                <c:pt idx="3">
                  <c:v>115.37</c:v>
                </c:pt>
                <c:pt idx="4">
                  <c:v>117.43</c:v>
                </c:pt>
              </c:numCache>
            </c:numRef>
          </c:val>
          <c:extLst>
            <c:ext xmlns:c16="http://schemas.microsoft.com/office/drawing/2014/chart" uri="{C3380CC4-5D6E-409C-BE32-E72D297353CC}">
              <c16:uniqueId val="{00000000-0619-4A95-AF50-D62A990318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0619-4A95-AF50-D62A990318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367.13</c:v>
                </c:pt>
                <c:pt idx="1">
                  <c:v>351.43</c:v>
                </c:pt>
                <c:pt idx="2">
                  <c:v>336.22</c:v>
                </c:pt>
                <c:pt idx="3">
                  <c:v>348.14</c:v>
                </c:pt>
                <c:pt idx="4">
                  <c:v>340.74</c:v>
                </c:pt>
              </c:numCache>
            </c:numRef>
          </c:val>
          <c:extLst>
            <c:ext xmlns:c16="http://schemas.microsoft.com/office/drawing/2014/chart" uri="{C3380CC4-5D6E-409C-BE32-E72D297353CC}">
              <c16:uniqueId val="{00000000-24D6-4528-A823-9D5115C1F6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24D6-4528-A823-9D5115C1F6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114.85</c:v>
                </c:pt>
                <c:pt idx="1">
                  <c:v>118.56</c:v>
                </c:pt>
                <c:pt idx="2">
                  <c:v>116.63</c:v>
                </c:pt>
                <c:pt idx="3">
                  <c:v>110.53</c:v>
                </c:pt>
                <c:pt idx="4">
                  <c:v>111.35</c:v>
                </c:pt>
              </c:numCache>
            </c:numRef>
          </c:val>
          <c:extLst>
            <c:ext xmlns:c16="http://schemas.microsoft.com/office/drawing/2014/chart" uri="{C3380CC4-5D6E-409C-BE32-E72D297353CC}">
              <c16:uniqueId val="{00000000-64BD-42F9-8513-8C77AEBCB6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64BD-42F9-8513-8C77AEBCB6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190.84</c:v>
                </c:pt>
                <c:pt idx="1">
                  <c:v>184.88</c:v>
                </c:pt>
                <c:pt idx="2">
                  <c:v>187.23</c:v>
                </c:pt>
                <c:pt idx="3">
                  <c:v>187.63</c:v>
                </c:pt>
                <c:pt idx="4">
                  <c:v>188.22</c:v>
                </c:pt>
              </c:numCache>
            </c:numRef>
          </c:val>
          <c:extLst>
            <c:ext xmlns:c16="http://schemas.microsoft.com/office/drawing/2014/chart" uri="{C3380CC4-5D6E-409C-BE32-E72D297353CC}">
              <c16:uniqueId val="{00000000-3D13-43FF-A627-A9E8805BCC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3D13-43FF-A627-A9E8805BCC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福岡市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1568265</v>
      </c>
      <c r="AM8" s="45"/>
      <c r="AN8" s="45"/>
      <c r="AO8" s="45"/>
      <c r="AP8" s="45"/>
      <c r="AQ8" s="45"/>
      <c r="AR8" s="45"/>
      <c r="AS8" s="45"/>
      <c r="AT8" s="46">
        <f>データ!$S$6</f>
        <v>343.46</v>
      </c>
      <c r="AU8" s="47"/>
      <c r="AV8" s="47"/>
      <c r="AW8" s="47"/>
      <c r="AX8" s="47"/>
      <c r="AY8" s="47"/>
      <c r="AZ8" s="47"/>
      <c r="BA8" s="47"/>
      <c r="BB8" s="48">
        <f>データ!$T$6</f>
        <v>4566.08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68.91</v>
      </c>
      <c r="J10" s="47"/>
      <c r="K10" s="47"/>
      <c r="L10" s="47"/>
      <c r="M10" s="47"/>
      <c r="N10" s="47"/>
      <c r="O10" s="81"/>
      <c r="P10" s="48">
        <f>データ!$P$6</f>
        <v>99.53</v>
      </c>
      <c r="Q10" s="48"/>
      <c r="R10" s="48"/>
      <c r="S10" s="48"/>
      <c r="T10" s="48"/>
      <c r="U10" s="48"/>
      <c r="V10" s="48"/>
      <c r="W10" s="45">
        <f>データ!$Q$6</f>
        <v>2827</v>
      </c>
      <c r="X10" s="45"/>
      <c r="Y10" s="45"/>
      <c r="Z10" s="45"/>
      <c r="AA10" s="45"/>
      <c r="AB10" s="45"/>
      <c r="AC10" s="45"/>
      <c r="AD10" s="2"/>
      <c r="AE10" s="2"/>
      <c r="AF10" s="2"/>
      <c r="AG10" s="2"/>
      <c r="AH10" s="2"/>
      <c r="AI10" s="2"/>
      <c r="AJ10" s="2"/>
      <c r="AK10" s="2"/>
      <c r="AL10" s="45">
        <f>データ!$U$6</f>
        <v>1561255</v>
      </c>
      <c r="AM10" s="45"/>
      <c r="AN10" s="45"/>
      <c r="AO10" s="45"/>
      <c r="AP10" s="45"/>
      <c r="AQ10" s="45"/>
      <c r="AR10" s="45"/>
      <c r="AS10" s="45"/>
      <c r="AT10" s="46">
        <f>データ!$V$6</f>
        <v>235.63</v>
      </c>
      <c r="AU10" s="47"/>
      <c r="AV10" s="47"/>
      <c r="AW10" s="47"/>
      <c r="AX10" s="47"/>
      <c r="AY10" s="47"/>
      <c r="AZ10" s="47"/>
      <c r="BA10" s="47"/>
      <c r="BB10" s="48">
        <f>データ!$W$6</f>
        <v>6625.88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H/1jaKDjzUMj9b6zsuQbeR5C9t2TXRIR/rh+8VTHXW+mGWSRVqwk7bYA/60ibDOexy5pJQvccZgmvQOQ9U2eQ==" saltValue="7LoPWGbGmjURmeEmj0fP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401307</v>
      </c>
      <c r="D6" s="20">
        <f t="shared" si="3"/>
        <v>46</v>
      </c>
      <c r="E6" s="20">
        <f t="shared" si="3"/>
        <v>1</v>
      </c>
      <c r="F6" s="20">
        <f t="shared" si="3"/>
        <v>0</v>
      </c>
      <c r="G6" s="20">
        <f t="shared" si="3"/>
        <v>1</v>
      </c>
      <c r="H6" s="20" t="str">
        <f t="shared" si="3"/>
        <v>福岡県　福岡市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68.91</v>
      </c>
      <c r="P6" s="21">
        <f t="shared" si="3"/>
        <v>99.53</v>
      </c>
      <c r="Q6" s="21">
        <f t="shared" si="3"/>
        <v>2827</v>
      </c>
      <c r="R6" s="21">
        <f t="shared" si="3"/>
        <v>1568265</v>
      </c>
      <c r="S6" s="21">
        <f t="shared" si="3"/>
        <v>343.46</v>
      </c>
      <c r="T6" s="21">
        <f t="shared" si="3"/>
        <v>4566.08</v>
      </c>
      <c r="U6" s="21">
        <f t="shared" si="3"/>
        <v>1561255</v>
      </c>
      <c r="V6" s="21">
        <f t="shared" si="3"/>
        <v>235.63</v>
      </c>
      <c r="W6" s="21">
        <f t="shared" si="3"/>
        <v>6625.88</v>
      </c>
      <c r="X6" s="22">
        <f>IF(X7="",NA(),X7)</f>
        <v>121.16</v>
      </c>
      <c r="Y6" s="22">
        <f t="shared" ref="Y6:AG6" si="4">IF(Y7="",NA(),Y7)</f>
        <v>124.54</v>
      </c>
      <c r="Z6" s="22">
        <f t="shared" si="4"/>
        <v>122.7</v>
      </c>
      <c r="AA6" s="22">
        <f t="shared" si="4"/>
        <v>116.99</v>
      </c>
      <c r="AB6" s="22">
        <f t="shared" si="4"/>
        <v>118.06</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90.35</v>
      </c>
      <c r="AU6" s="22">
        <f t="shared" ref="AU6:BC6" si="6">IF(AU7="",NA(),AU7)</f>
        <v>99.13</v>
      </c>
      <c r="AV6" s="22">
        <f t="shared" si="6"/>
        <v>105.31</v>
      </c>
      <c r="AW6" s="22">
        <f t="shared" si="6"/>
        <v>115.37</v>
      </c>
      <c r="AX6" s="22">
        <f t="shared" si="6"/>
        <v>117.43</v>
      </c>
      <c r="AY6" s="22">
        <f t="shared" si="6"/>
        <v>169.68</v>
      </c>
      <c r="AZ6" s="22">
        <f t="shared" si="6"/>
        <v>166.51</v>
      </c>
      <c r="BA6" s="22">
        <f t="shared" si="6"/>
        <v>172.47</v>
      </c>
      <c r="BB6" s="22">
        <f t="shared" si="6"/>
        <v>170.76</v>
      </c>
      <c r="BC6" s="22">
        <f t="shared" si="6"/>
        <v>169.11</v>
      </c>
      <c r="BD6" s="21" t="str">
        <f>IF(BD7="","",IF(BD7="-","【-】","【"&amp;SUBSTITUTE(TEXT(BD7,"#,##0.00"),"-","△")&amp;"】"))</f>
        <v>【261.51】</v>
      </c>
      <c r="BE6" s="22">
        <f>IF(BE7="",NA(),BE7)</f>
        <v>367.13</v>
      </c>
      <c r="BF6" s="22">
        <f t="shared" ref="BF6:BN6" si="7">IF(BF7="",NA(),BF7)</f>
        <v>351.43</v>
      </c>
      <c r="BG6" s="22">
        <f t="shared" si="7"/>
        <v>336.22</v>
      </c>
      <c r="BH6" s="22">
        <f t="shared" si="7"/>
        <v>348.14</v>
      </c>
      <c r="BI6" s="22">
        <f t="shared" si="7"/>
        <v>340.74</v>
      </c>
      <c r="BJ6" s="22">
        <f t="shared" si="7"/>
        <v>203.63</v>
      </c>
      <c r="BK6" s="22">
        <f t="shared" si="7"/>
        <v>198.51</v>
      </c>
      <c r="BL6" s="22">
        <f t="shared" si="7"/>
        <v>193.57</v>
      </c>
      <c r="BM6" s="22">
        <f t="shared" si="7"/>
        <v>200.12</v>
      </c>
      <c r="BN6" s="22">
        <f t="shared" si="7"/>
        <v>194.42</v>
      </c>
      <c r="BO6" s="21" t="str">
        <f>IF(BO7="","",IF(BO7="-","【-】","【"&amp;SUBSTITUTE(TEXT(BO7,"#,##0.00"),"-","△")&amp;"】"))</f>
        <v>【265.16】</v>
      </c>
      <c r="BP6" s="22">
        <f>IF(BP7="",NA(),BP7)</f>
        <v>114.85</v>
      </c>
      <c r="BQ6" s="22">
        <f t="shared" ref="BQ6:BY6" si="8">IF(BQ7="",NA(),BQ7)</f>
        <v>118.56</v>
      </c>
      <c r="BR6" s="22">
        <f t="shared" si="8"/>
        <v>116.63</v>
      </c>
      <c r="BS6" s="22">
        <f t="shared" si="8"/>
        <v>110.53</v>
      </c>
      <c r="BT6" s="22">
        <f t="shared" si="8"/>
        <v>111.35</v>
      </c>
      <c r="BU6" s="22">
        <f t="shared" si="8"/>
        <v>103.04</v>
      </c>
      <c r="BV6" s="22">
        <f t="shared" si="8"/>
        <v>103.28</v>
      </c>
      <c r="BW6" s="22">
        <f t="shared" si="8"/>
        <v>102.26</v>
      </c>
      <c r="BX6" s="22">
        <f t="shared" si="8"/>
        <v>98.26</v>
      </c>
      <c r="BY6" s="22">
        <f t="shared" si="8"/>
        <v>100.4</v>
      </c>
      <c r="BZ6" s="21" t="str">
        <f>IF(BZ7="","",IF(BZ7="-","【-】","【"&amp;SUBSTITUTE(TEXT(BZ7,"#,##0.00"),"-","△")&amp;"】"))</f>
        <v>【102.35】</v>
      </c>
      <c r="CA6" s="22">
        <f>IF(CA7="",NA(),CA7)</f>
        <v>190.84</v>
      </c>
      <c r="CB6" s="22">
        <f t="shared" ref="CB6:CJ6" si="9">IF(CB7="",NA(),CB7)</f>
        <v>184.88</v>
      </c>
      <c r="CC6" s="22">
        <f t="shared" si="9"/>
        <v>187.23</v>
      </c>
      <c r="CD6" s="22">
        <f t="shared" si="9"/>
        <v>187.63</v>
      </c>
      <c r="CE6" s="22">
        <f t="shared" si="9"/>
        <v>188.22</v>
      </c>
      <c r="CF6" s="22">
        <f t="shared" si="9"/>
        <v>173</v>
      </c>
      <c r="CG6" s="22">
        <f t="shared" si="9"/>
        <v>173.11</v>
      </c>
      <c r="CH6" s="22">
        <f t="shared" si="9"/>
        <v>174.34</v>
      </c>
      <c r="CI6" s="22">
        <f t="shared" si="9"/>
        <v>172.33</v>
      </c>
      <c r="CJ6" s="22">
        <f t="shared" si="9"/>
        <v>172.8</v>
      </c>
      <c r="CK6" s="21" t="str">
        <f>IF(CK7="","",IF(CK7="-","【-】","【"&amp;SUBSTITUTE(TEXT(CK7,"#,##0.00"),"-","△")&amp;"】"))</f>
        <v>【167.74】</v>
      </c>
      <c r="CL6" s="22">
        <f>IF(CL7="",NA(),CL7)</f>
        <v>52.77</v>
      </c>
      <c r="CM6" s="22">
        <f t="shared" ref="CM6:CU6" si="10">IF(CM7="",NA(),CM7)</f>
        <v>53.09</v>
      </c>
      <c r="CN6" s="22">
        <f t="shared" si="10"/>
        <v>52.86</v>
      </c>
      <c r="CO6" s="22">
        <f t="shared" si="10"/>
        <v>53.41</v>
      </c>
      <c r="CP6" s="22">
        <f t="shared" si="10"/>
        <v>53.4</v>
      </c>
      <c r="CQ6" s="22">
        <f t="shared" si="10"/>
        <v>59.36</v>
      </c>
      <c r="CR6" s="22">
        <f t="shared" si="10"/>
        <v>59.32</v>
      </c>
      <c r="CS6" s="22">
        <f t="shared" si="10"/>
        <v>59.12</v>
      </c>
      <c r="CT6" s="22">
        <f t="shared" si="10"/>
        <v>59.37</v>
      </c>
      <c r="CU6" s="22">
        <f t="shared" si="10"/>
        <v>58.84</v>
      </c>
      <c r="CV6" s="21" t="str">
        <f>IF(CV7="","",IF(CV7="-","【-】","【"&amp;SUBSTITUTE(TEXT(CV7,"#,##0.00"),"-","△")&amp;"】"))</f>
        <v>【60.29】</v>
      </c>
      <c r="CW6" s="22">
        <f>IF(CW7="",NA(),CW7)</f>
        <v>96.84</v>
      </c>
      <c r="CX6" s="22">
        <f t="shared" ref="CX6:DF6" si="11">IF(CX7="",NA(),CX7)</f>
        <v>96.49</v>
      </c>
      <c r="CY6" s="22">
        <f t="shared" si="11"/>
        <v>97</v>
      </c>
      <c r="CZ6" s="22">
        <f t="shared" si="11"/>
        <v>96.52</v>
      </c>
      <c r="DA6" s="22">
        <f t="shared" si="11"/>
        <v>96.56</v>
      </c>
      <c r="DB6" s="22">
        <f t="shared" si="11"/>
        <v>93.82</v>
      </c>
      <c r="DC6" s="22">
        <f t="shared" si="11"/>
        <v>93.74</v>
      </c>
      <c r="DD6" s="22">
        <f t="shared" si="11"/>
        <v>93.64</v>
      </c>
      <c r="DE6" s="22">
        <f t="shared" si="11"/>
        <v>93.68</v>
      </c>
      <c r="DF6" s="22">
        <f t="shared" si="11"/>
        <v>94.13</v>
      </c>
      <c r="DG6" s="21" t="str">
        <f>IF(DG7="","",IF(DG7="-","【-】","【"&amp;SUBSTITUTE(TEXT(DG7,"#,##0.00"),"-","△")&amp;"】"))</f>
        <v>【90.12】</v>
      </c>
      <c r="DH6" s="22">
        <f>IF(DH7="",NA(),DH7)</f>
        <v>46.42</v>
      </c>
      <c r="DI6" s="22">
        <f t="shared" ref="DI6:DQ6" si="12">IF(DI7="",NA(),DI7)</f>
        <v>47.18</v>
      </c>
      <c r="DJ6" s="22">
        <f t="shared" si="12"/>
        <v>45.75</v>
      </c>
      <c r="DK6" s="22">
        <f t="shared" si="12"/>
        <v>46.51</v>
      </c>
      <c r="DL6" s="22">
        <f t="shared" si="12"/>
        <v>47.26</v>
      </c>
      <c r="DM6" s="22">
        <f t="shared" si="12"/>
        <v>48.64</v>
      </c>
      <c r="DN6" s="22">
        <f t="shared" si="12"/>
        <v>49.23</v>
      </c>
      <c r="DO6" s="22">
        <f t="shared" si="12"/>
        <v>49.78</v>
      </c>
      <c r="DP6" s="22">
        <f t="shared" si="12"/>
        <v>50.32</v>
      </c>
      <c r="DQ6" s="22">
        <f t="shared" si="12"/>
        <v>50.93</v>
      </c>
      <c r="DR6" s="21" t="str">
        <f>IF(DR7="","",IF(DR7="-","【-】","【"&amp;SUBSTITUTE(TEXT(DR7,"#,##0.00"),"-","△")&amp;"】"))</f>
        <v>【50.88】</v>
      </c>
      <c r="DS6" s="22">
        <f>IF(DS7="",NA(),DS7)</f>
        <v>20.94</v>
      </c>
      <c r="DT6" s="22">
        <f t="shared" ref="DT6:EB6" si="13">IF(DT7="",NA(),DT7)</f>
        <v>24.41</v>
      </c>
      <c r="DU6" s="22">
        <f t="shared" si="13"/>
        <v>26.45</v>
      </c>
      <c r="DV6" s="22">
        <f t="shared" si="13"/>
        <v>28.84</v>
      </c>
      <c r="DW6" s="22">
        <f t="shared" si="13"/>
        <v>30.68</v>
      </c>
      <c r="DX6" s="22">
        <f t="shared" si="13"/>
        <v>19.95</v>
      </c>
      <c r="DY6" s="22">
        <f t="shared" si="13"/>
        <v>21.62</v>
      </c>
      <c r="DZ6" s="22">
        <f t="shared" si="13"/>
        <v>22.79</v>
      </c>
      <c r="EA6" s="22">
        <f t="shared" si="13"/>
        <v>24.26</v>
      </c>
      <c r="EB6" s="22">
        <f t="shared" si="13"/>
        <v>25.55</v>
      </c>
      <c r="EC6" s="21" t="str">
        <f>IF(EC7="","",IF(EC7="-","【-】","【"&amp;SUBSTITUTE(TEXT(EC7,"#,##0.00"),"-","△")&amp;"】"))</f>
        <v>【22.30】</v>
      </c>
      <c r="ED6" s="22">
        <f>IF(ED7="",NA(),ED7)</f>
        <v>1.1599999999999999</v>
      </c>
      <c r="EE6" s="22">
        <f t="shared" ref="EE6:EM6" si="14">IF(EE7="",NA(),EE7)</f>
        <v>1.02</v>
      </c>
      <c r="EF6" s="22">
        <f t="shared" si="14"/>
        <v>1.1100000000000001</v>
      </c>
      <c r="EG6" s="22">
        <f t="shared" si="14"/>
        <v>1.1000000000000001</v>
      </c>
      <c r="EH6" s="22">
        <f t="shared" si="14"/>
        <v>0.98</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401307</v>
      </c>
      <c r="D7" s="24">
        <v>46</v>
      </c>
      <c r="E7" s="24">
        <v>1</v>
      </c>
      <c r="F7" s="24">
        <v>0</v>
      </c>
      <c r="G7" s="24">
        <v>1</v>
      </c>
      <c r="H7" s="24" t="s">
        <v>93</v>
      </c>
      <c r="I7" s="24" t="s">
        <v>94</v>
      </c>
      <c r="J7" s="24" t="s">
        <v>95</v>
      </c>
      <c r="K7" s="24" t="s">
        <v>96</v>
      </c>
      <c r="L7" s="24" t="s">
        <v>97</v>
      </c>
      <c r="M7" s="24" t="s">
        <v>98</v>
      </c>
      <c r="N7" s="25" t="s">
        <v>99</v>
      </c>
      <c r="O7" s="25">
        <v>68.91</v>
      </c>
      <c r="P7" s="25">
        <v>99.53</v>
      </c>
      <c r="Q7" s="25">
        <v>2827</v>
      </c>
      <c r="R7" s="25">
        <v>1568265</v>
      </c>
      <c r="S7" s="25">
        <v>343.46</v>
      </c>
      <c r="T7" s="25">
        <v>4566.08</v>
      </c>
      <c r="U7" s="25">
        <v>1561255</v>
      </c>
      <c r="V7" s="25">
        <v>235.63</v>
      </c>
      <c r="W7" s="25">
        <v>6625.88</v>
      </c>
      <c r="X7" s="25">
        <v>121.16</v>
      </c>
      <c r="Y7" s="25">
        <v>124.54</v>
      </c>
      <c r="Z7" s="25">
        <v>122.7</v>
      </c>
      <c r="AA7" s="25">
        <v>116.99</v>
      </c>
      <c r="AB7" s="25">
        <v>118.06</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90.35</v>
      </c>
      <c r="AU7" s="25">
        <v>99.13</v>
      </c>
      <c r="AV7" s="25">
        <v>105.31</v>
      </c>
      <c r="AW7" s="25">
        <v>115.37</v>
      </c>
      <c r="AX7" s="25">
        <v>117.43</v>
      </c>
      <c r="AY7" s="25">
        <v>169.68</v>
      </c>
      <c r="AZ7" s="25">
        <v>166.51</v>
      </c>
      <c r="BA7" s="25">
        <v>172.47</v>
      </c>
      <c r="BB7" s="25">
        <v>170.76</v>
      </c>
      <c r="BC7" s="25">
        <v>169.11</v>
      </c>
      <c r="BD7" s="25">
        <v>261.51</v>
      </c>
      <c r="BE7" s="25">
        <v>367.13</v>
      </c>
      <c r="BF7" s="25">
        <v>351.43</v>
      </c>
      <c r="BG7" s="25">
        <v>336.22</v>
      </c>
      <c r="BH7" s="25">
        <v>348.14</v>
      </c>
      <c r="BI7" s="25">
        <v>340.74</v>
      </c>
      <c r="BJ7" s="25">
        <v>203.63</v>
      </c>
      <c r="BK7" s="25">
        <v>198.51</v>
      </c>
      <c r="BL7" s="25">
        <v>193.57</v>
      </c>
      <c r="BM7" s="25">
        <v>200.12</v>
      </c>
      <c r="BN7" s="25">
        <v>194.42</v>
      </c>
      <c r="BO7" s="25">
        <v>265.16000000000003</v>
      </c>
      <c r="BP7" s="25">
        <v>114.85</v>
      </c>
      <c r="BQ7" s="25">
        <v>118.56</v>
      </c>
      <c r="BR7" s="25">
        <v>116.63</v>
      </c>
      <c r="BS7" s="25">
        <v>110.53</v>
      </c>
      <c r="BT7" s="25">
        <v>111.35</v>
      </c>
      <c r="BU7" s="25">
        <v>103.04</v>
      </c>
      <c r="BV7" s="25">
        <v>103.28</v>
      </c>
      <c r="BW7" s="25">
        <v>102.26</v>
      </c>
      <c r="BX7" s="25">
        <v>98.26</v>
      </c>
      <c r="BY7" s="25">
        <v>100.4</v>
      </c>
      <c r="BZ7" s="25">
        <v>102.35</v>
      </c>
      <c r="CA7" s="25">
        <v>190.84</v>
      </c>
      <c r="CB7" s="25">
        <v>184.88</v>
      </c>
      <c r="CC7" s="25">
        <v>187.23</v>
      </c>
      <c r="CD7" s="25">
        <v>187.63</v>
      </c>
      <c r="CE7" s="25">
        <v>188.22</v>
      </c>
      <c r="CF7" s="25">
        <v>173</v>
      </c>
      <c r="CG7" s="25">
        <v>173.11</v>
      </c>
      <c r="CH7" s="25">
        <v>174.34</v>
      </c>
      <c r="CI7" s="25">
        <v>172.33</v>
      </c>
      <c r="CJ7" s="25">
        <v>172.8</v>
      </c>
      <c r="CK7" s="25">
        <v>167.74</v>
      </c>
      <c r="CL7" s="25">
        <v>52.77</v>
      </c>
      <c r="CM7" s="25">
        <v>53.09</v>
      </c>
      <c r="CN7" s="25">
        <v>52.86</v>
      </c>
      <c r="CO7" s="25">
        <v>53.41</v>
      </c>
      <c r="CP7" s="25">
        <v>53.4</v>
      </c>
      <c r="CQ7" s="25">
        <v>59.36</v>
      </c>
      <c r="CR7" s="25">
        <v>59.32</v>
      </c>
      <c r="CS7" s="25">
        <v>59.12</v>
      </c>
      <c r="CT7" s="25">
        <v>59.37</v>
      </c>
      <c r="CU7" s="25">
        <v>58.84</v>
      </c>
      <c r="CV7" s="25">
        <v>60.29</v>
      </c>
      <c r="CW7" s="25">
        <v>96.84</v>
      </c>
      <c r="CX7" s="25">
        <v>96.49</v>
      </c>
      <c r="CY7" s="25">
        <v>97</v>
      </c>
      <c r="CZ7" s="25">
        <v>96.52</v>
      </c>
      <c r="DA7" s="25">
        <v>96.56</v>
      </c>
      <c r="DB7" s="25">
        <v>93.82</v>
      </c>
      <c r="DC7" s="25">
        <v>93.74</v>
      </c>
      <c r="DD7" s="25">
        <v>93.64</v>
      </c>
      <c r="DE7" s="25">
        <v>93.68</v>
      </c>
      <c r="DF7" s="25">
        <v>94.13</v>
      </c>
      <c r="DG7" s="25">
        <v>90.12</v>
      </c>
      <c r="DH7" s="25">
        <v>46.42</v>
      </c>
      <c r="DI7" s="25">
        <v>47.18</v>
      </c>
      <c r="DJ7" s="25">
        <v>45.75</v>
      </c>
      <c r="DK7" s="25">
        <v>46.51</v>
      </c>
      <c r="DL7" s="25">
        <v>47.26</v>
      </c>
      <c r="DM7" s="25">
        <v>48.64</v>
      </c>
      <c r="DN7" s="25">
        <v>49.23</v>
      </c>
      <c r="DO7" s="25">
        <v>49.78</v>
      </c>
      <c r="DP7" s="25">
        <v>50.32</v>
      </c>
      <c r="DQ7" s="25">
        <v>50.93</v>
      </c>
      <c r="DR7" s="25">
        <v>50.88</v>
      </c>
      <c r="DS7" s="25">
        <v>20.94</v>
      </c>
      <c r="DT7" s="25">
        <v>24.41</v>
      </c>
      <c r="DU7" s="25">
        <v>26.45</v>
      </c>
      <c r="DV7" s="25">
        <v>28.84</v>
      </c>
      <c r="DW7" s="25">
        <v>30.68</v>
      </c>
      <c r="DX7" s="25">
        <v>19.95</v>
      </c>
      <c r="DY7" s="25">
        <v>21.62</v>
      </c>
      <c r="DZ7" s="25">
        <v>22.79</v>
      </c>
      <c r="EA7" s="25">
        <v>24.26</v>
      </c>
      <c r="EB7" s="25">
        <v>25.55</v>
      </c>
      <c r="EC7" s="25">
        <v>22.3</v>
      </c>
      <c r="ED7" s="25">
        <v>1.1599999999999999</v>
      </c>
      <c r="EE7" s="25">
        <v>1.02</v>
      </c>
      <c r="EF7" s="25">
        <v>1.1100000000000001</v>
      </c>
      <c r="EG7" s="25">
        <v>1.1000000000000001</v>
      </c>
      <c r="EH7" s="25">
        <v>0.98</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2023-01-24T06:37:46Z</cp:lastPrinted>
  <dcterms:created xsi:type="dcterms:W3CDTF">2022-12-01T01:04:56Z</dcterms:created>
  <dcterms:modified xsi:type="dcterms:W3CDTF">2023-01-24T06:37:47Z</dcterms:modified>
  <cp:category/>
</cp:coreProperties>
</file>