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Z:\2022年度\☆☆01 室共通\★照会回答（他都市照会）★\01 共通\01.23〆【財政課→総務省】経営比較分析表\1.17以降財政課から連絡後作成【作業フォルダ】下水\"/>
    </mc:Choice>
  </mc:AlternateContent>
  <xr:revisionPtr revIDLastSave="0" documentId="8_{BFE94EE0-CB24-4A23-A79C-FB29C1DC7B39}" xr6:coauthVersionLast="47" xr6:coauthVersionMax="47" xr10:uidLastSave="{00000000-0000-0000-0000-000000000000}"/>
  <workbookProtection workbookAlgorithmName="SHA-512" workbookHashValue="IlEj2y755KAKz/49f3NKeZq1sPpTWaNs+e+ZsFK/M56vcmkljU9yNDwvWvbcOzUwuIKR7P7ijFkn51QnD/FnBg==" workbookSaltValue="qrTENI6zkS+GzGpU0fnuWw==" workbookSpinCount="100000" lockStructure="1"/>
  <bookViews>
    <workbookView xWindow="1515" yWindow="780" windowWidth="19980" windowHeight="10395"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P10" i="4" s="1"/>
  <c r="O6" i="5"/>
  <c r="I10" i="4" s="1"/>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BB10" i="4"/>
  <c r="AT10" i="4"/>
  <c r="W10" i="4"/>
  <c r="W8" i="4"/>
  <c r="P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<sst xmlns="http://schemas.openxmlformats.org/spreadsheetml/2006/main" count="231" uniqueCount="118">
  <si>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</si>
  <si>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</si>
  <si>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</si>
  <si>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</si>
  <si>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</si>
  <si>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</si>
  <si>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</si>
  <si>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</si>
  <si>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</si>
  <si>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</si>
  <si>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</si>
  <si>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</si>
  <si>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</si>
  <si>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</si>
  <si>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</si>
  <si>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</si>
  <si>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</si>
  <si>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</si>
  <si>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</si>
  <si>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</si>
  <si>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</si>
  <si>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</si>
  <si>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</si>
  <si>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</si>
  <si>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</si>
  <si>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</si>
  <si>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</si>
  <si>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</si>
  <si>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</si>
  <si>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</si>
  <si>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</si>
  <si>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</si>
  <si>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</si>
  <si>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</si>
  <si>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</si>
  <si>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</si>
  <si>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</si>
  <si>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</si>
  <si>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</si>
  <si>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</si>
  <si>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</si>
  <si>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</si>
  <si>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</si>
  <si>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</si>
  <si>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</si>
  <si>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</si>
  <si>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</si>
  <si>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</si>
  <si>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</si>
  <si>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</si>
  <si>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</si>
  <si>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</si>
  <si>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</si>
  <si>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</si>
  <si>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</si>
  <si>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</si>
  <si>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</si>
  <si>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</si>
  <si>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</si>
  <si>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</si>
  <si>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</si>
  <si>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</si>
  <si>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</si>
  <si>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</si>
  <si>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</si>
  <si>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</si>
  <si>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</si>
  <si>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</si>
  <si>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</si>
  <si>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</si>
  <si>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</si>
  <si>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</si>
  <si>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</si>
  <si>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</si>
  <si>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</si>
  <si>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</si>
  <si>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</si>
  <si>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</si>
  <si>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</si>
  <si>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</si>
  <si>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</si>
  <si>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</si>
  <si>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</si>
  <si>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</si>
  <si>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</si>
  <si>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</si>
  <si>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</si>
  <si>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</si>
  <si>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</si>
  <si>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</si>
  <si>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</si>
  <si>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</si>
  <si>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</si>
  <si>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</si>
  <si>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</si>
  <si>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</si>
  <si>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熊本市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</si>
  <si>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</si>
  <si>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</si>
  <si>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</si>
  <si>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</si>
  <si>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</si>
  <si>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</si>
  <si>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</si>
  <si>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</si>
  <si>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</si>
  <si>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</si>
  <si>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</si>
  <si>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</si>
  <si>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</si>
  <si>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</si>
  <si>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</si>
  <si>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</si>
  <si>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</si>
  <si>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</si>
  <si>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①経常収支比率は、100％以上で推移し類似団体平均値よりも高く良好な値を示しています。令和2年度はコロナ禍の影響から低下しましたが、令和3年度は平成30年度と同率となっています。
　②累積欠損金比率は、平成20年度以降欠損金を計上していません。
　③流動比率は、類似団体平均や全国平均を上回っている状態を保っています。
　④企業債残高対事業規模比率は、一時的に増加した年度もありますが、企業債の着実な償還により全体として下落傾向にあります。
　⑤経費回収率は、平成29年度から100%を下回っています。これは、汚水処理に要する費用を使用料で賄えていないことを表しています。
　⑥汚水処理原価は、全国平均や類似団体平均を上回っています。
　⑦施設利用率は、70％前後でほぼ横ばいの状態であり、類似団体平均や全国平均よりも高い数値であるため、施設が効率的に利用されているといえます。
　⑧水洗化率は、類似団体平均よりも低いですが、概ね着実に伸びているところです。</t>
    <phoneticPr fontId="4"/>
  </si>
  <si>
    <t xml:space="preserve">  ①有形固定資産減価償却率や②管渠老朽化率は、法定耐用年数に近い資産が少ないことにより、類似団体平均や全国平均に比べて数値が低くなっています。
　今後は、標準耐用年数を超過する管きょ施設が年々増加することから、中長期的な視点で計画的な点検調査や改築等による維持管理の充実を図るとともに、ストックマネジメント計画に基づき、効率的な改築更新を実施する予定としております。</t>
    <phoneticPr fontId="4"/>
  </si>
  <si>
    <t>　平成28年熊本地震後の平成29年度以降、経営の健全性・効率性の多くの指標は回復基調にありましたが、令和2年度にコロナ禍の影響による減収から収支が悪化しました。ただ、令和3年度は収支に回復の兆しが見られました。
　今後も、人口減少や節水機器の高性能化に加え新型コロナウイルス感染症の影響による使用料収入の減少が危惧される一方で、老朽化施設の更新や資材価格の高騰、激甚化・頻発化する自然災害への対策経費、更には脱炭素化に向けた取組経費などが見込まれ、経営環境はより一層厳しさを増すことが予想されます。
　そのようななか、人口減少社会を見据え、持続可能な経営基盤を確立し、将来にわたって上質なサービスを提供するために、令和２年度から実施している「熊本市上下水道事業経営戦略」に則った事業運営に取り組んでいます。</t>
    <rPh sb="10" eb="11">
      <t>ゴ</t>
    </rPh>
    <rPh sb="50" eb="52">
      <t>レイワ</t>
    </rPh>
    <rPh sb="53" eb="55">
      <t>ネンド</t>
    </rPh>
    <rPh sb="59" eb="60">
      <t>カ</t>
    </rPh>
    <rPh sb="61" eb="63">
      <t>エイキョウ</t>
    </rPh>
    <rPh sb="83" eb="85">
      <t>レイワ</t>
    </rPh>
    <rPh sb="86" eb="88">
      <t>ネンド</t>
    </rPh>
    <rPh sb="89" eb="91">
      <t>シュウシ</t>
    </rPh>
    <rPh sb="92" eb="94">
      <t>カイフク</t>
    </rPh>
    <rPh sb="95" eb="96">
      <t>キザ</t>
    </rPh>
    <rPh sb="98" eb="99">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</si>
</sst>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c:v>
                </c:pt>
                <c:pt idx="1">
                  <c:v>0.11</c:v>
                </c:pt>
                <c:pt idx="2">
                  <c:v>0.06</c:v>
                </c:pt>
                <c:pt idx="3">
                  <c:v>0.03</c:v>
                </c:pt>
                <c:pt idx="4">
                  <c:v>0.16</c:v>
                </c:pt>
              </c:numCache>
            </c:numRef>
          </c:val>
          <c:extLst>
            <c:ext xmlns:c16="http://schemas.microsoft.com/office/drawing/2014/chart" uri="{C3380CC4-5D6E-409C-BE32-E72D297353CC}">
              <c16:uniqueId val="{00000000-BD97-423F-9A20-4576371E4B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c:ext xmlns:c16="http://schemas.microsoft.com/office/drawing/2014/chart" uri="{C3380CC4-5D6E-409C-BE32-E72D297353CC}">
              <c16:uniqueId val="{00000001-BD97-423F-9A20-4576371E4B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71.069999999999993</c:v>
                </c:pt>
                <c:pt idx="1">
                  <c:v>70.14</c:v>
                </c:pt>
                <c:pt idx="2">
                  <c:v>69.34</c:v>
                </c:pt>
                <c:pt idx="3">
                  <c:v>69.08</c:v>
                </c:pt>
                <c:pt idx="4">
                  <c:v>70.25</c:v>
                </c:pt>
              </c:numCache>
            </c:numRef>
          </c:val>
          <c:extLst>
            <c:ext xmlns:c16="http://schemas.microsoft.com/office/drawing/2014/chart" uri="{C3380CC4-5D6E-409C-BE32-E72D297353CC}">
              <c16:uniqueId val="{00000000-9F86-4AD5-933D-D70832ABCF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c:ext xmlns:c16="http://schemas.microsoft.com/office/drawing/2014/chart" uri="{C3380CC4-5D6E-409C-BE32-E72D297353CC}">
              <c16:uniqueId val="{00000001-9F86-4AD5-933D-D70832ABCF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97.22</c:v>
                </c:pt>
                <c:pt idx="1">
                  <c:v>97.26</c:v>
                </c:pt>
                <c:pt idx="2">
                  <c:v>97.33</c:v>
                </c:pt>
                <c:pt idx="3">
                  <c:v>97.4</c:v>
                </c:pt>
                <c:pt idx="4">
                  <c:v>97.54</c:v>
                </c:pt>
              </c:numCache>
            </c:numRef>
          </c:val>
          <c:extLst>
            <c:ext xmlns:c16="http://schemas.microsoft.com/office/drawing/2014/chart" uri="{C3380CC4-5D6E-409C-BE32-E72D297353CC}">
              <c16:uniqueId val="{00000000-DDFD-4C78-A377-8A5FA00DD8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c:ext xmlns:c16="http://schemas.microsoft.com/office/drawing/2014/chart" uri="{C3380CC4-5D6E-409C-BE32-E72D297353CC}">
              <c16:uniqueId val="{00000001-DDFD-4C78-A377-8A5FA00DD8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110.74</c:v>
                </c:pt>
                <c:pt idx="1">
                  <c:v>111.34</c:v>
                </c:pt>
                <c:pt idx="2">
                  <c:v>111.54</c:v>
                </c:pt>
                <c:pt idx="3">
                  <c:v>110.09</c:v>
                </c:pt>
                <c:pt idx="4">
                  <c:v>111.34</c:v>
                </c:pt>
              </c:numCache>
            </c:numRef>
          </c:val>
          <c:extLst>
            <c:ext xmlns:c16="http://schemas.microsoft.com/office/drawing/2014/chart" uri="{C3380CC4-5D6E-409C-BE32-E72D297353CC}">
              <c16:uniqueId val="{00000000-CAF4-4AB4-A70E-25A255E9BD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c:ext xmlns:c16="http://schemas.microsoft.com/office/drawing/2014/chart" uri="{C3380CC4-5D6E-409C-BE32-E72D297353CC}">
              <c16:uniqueId val="{00000001-CAF4-4AB4-A70E-25A255E9BD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33.4</c:v>
                </c:pt>
                <c:pt idx="1">
                  <c:v>34.880000000000003</c:v>
                </c:pt>
                <c:pt idx="2">
                  <c:v>36.33</c:v>
                </c:pt>
                <c:pt idx="3">
                  <c:v>37.65</c:v>
                </c:pt>
                <c:pt idx="4">
                  <c:v>38.799999999999997</c:v>
                </c:pt>
              </c:numCache>
            </c:numRef>
          </c:val>
          <c:extLst>
            <c:ext xmlns:c16="http://schemas.microsoft.com/office/drawing/2014/chart" uri="{C3380CC4-5D6E-409C-BE32-E72D297353CC}">
              <c16:uniqueId val="{00000000-CE11-426C-8487-5D19328E83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c:ext xmlns:c16="http://schemas.microsoft.com/office/drawing/2014/chart" uri="{C3380CC4-5D6E-409C-BE32-E72D297353CC}">
              <c16:uniqueId val="{00000001-CE11-426C-8487-5D19328E83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3.7</c:v>
                </c:pt>
                <c:pt idx="1">
                  <c:v>4.09</c:v>
                </c:pt>
                <c:pt idx="2">
                  <c:v>4.49</c:v>
                </c:pt>
                <c:pt idx="3">
                  <c:v>5.3</c:v>
                </c:pt>
                <c:pt idx="4">
                  <c:v>6.33</c:v>
                </c:pt>
              </c:numCache>
            </c:numRef>
          </c:val>
          <c:extLst>
            <c:ext xmlns:c16="http://schemas.microsoft.com/office/drawing/2014/chart" uri="{C3380CC4-5D6E-409C-BE32-E72D297353CC}">
              <c16:uniqueId val="{00000000-93F3-42ED-8C5A-1D4A3F9517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c:ext xmlns:c16="http://schemas.microsoft.com/office/drawing/2014/chart" uri="{C3380CC4-5D6E-409C-BE32-E72D297353CC}">
              <c16:uniqueId val="{00000001-93F3-42ED-8C5A-1D4A3F9517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AC-4CBF-B6E1-EEEB3B21C7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17AC-4CBF-B6E1-EEEB3B21C7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107.62</c:v>
                </c:pt>
                <c:pt idx="1">
                  <c:v>113.82</c:v>
                </c:pt>
                <c:pt idx="2">
                  <c:v>121.61</c:v>
                </c:pt>
                <c:pt idx="3">
                  <c:v>112.77</c:v>
                </c:pt>
                <c:pt idx="4">
                  <c:v>95.89</c:v>
                </c:pt>
              </c:numCache>
            </c:numRef>
          </c:val>
          <c:extLst>
            <c:ext xmlns:c16="http://schemas.microsoft.com/office/drawing/2014/chart" uri="{C3380CC4-5D6E-409C-BE32-E72D297353CC}">
              <c16:uniqueId val="{00000000-0B3D-4114-84AF-DC88CA9D362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c:ext xmlns:c16="http://schemas.microsoft.com/office/drawing/2014/chart" uri="{C3380CC4-5D6E-409C-BE32-E72D297353CC}">
              <c16:uniqueId val="{00000001-0B3D-4114-84AF-DC88CA9D362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676.61</c:v>
                </c:pt>
                <c:pt idx="1">
                  <c:v>668.73</c:v>
                </c:pt>
                <c:pt idx="2">
                  <c:v>675.22</c:v>
                </c:pt>
                <c:pt idx="3">
                  <c:v>685.7</c:v>
                </c:pt>
                <c:pt idx="4">
                  <c:v>672.37</c:v>
                </c:pt>
              </c:numCache>
            </c:numRef>
          </c:val>
          <c:extLst>
            <c:ext xmlns:c16="http://schemas.microsoft.com/office/drawing/2014/chart" uri="{C3380CC4-5D6E-409C-BE32-E72D297353CC}">
              <c16:uniqueId val="{00000000-C78B-4423-83D8-7C884DC50E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c:ext xmlns:c16="http://schemas.microsoft.com/office/drawing/2014/chart" uri="{C3380CC4-5D6E-409C-BE32-E72D297353CC}">
              <c16:uniqueId val="{00000001-C78B-4423-83D8-7C884DC50E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97.26</c:v>
                </c:pt>
                <c:pt idx="1">
                  <c:v>96.92</c:v>
                </c:pt>
                <c:pt idx="2">
                  <c:v>96.5</c:v>
                </c:pt>
                <c:pt idx="3">
                  <c:v>94.43</c:v>
                </c:pt>
                <c:pt idx="4">
                  <c:v>97.04</c:v>
                </c:pt>
              </c:numCache>
            </c:numRef>
          </c:val>
          <c:extLst>
            <c:ext xmlns:c16="http://schemas.microsoft.com/office/drawing/2014/chart" uri="{C3380CC4-5D6E-409C-BE32-E72D297353CC}">
              <c16:uniqueId val="{00000000-0CC1-4376-909C-4649B23C60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c:ext xmlns:c16="http://schemas.microsoft.com/office/drawing/2014/chart" uri="{C3380CC4-5D6E-409C-BE32-E72D297353CC}">
              <c16:uniqueId val="{00000001-0CC1-4376-909C-4649B23C60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150</c:v>
                </c:pt>
                <c:pt idx="4">
                  <c:v>146.69</c:v>
                </c:pt>
              </c:numCache>
            </c:numRef>
          </c:val>
          <c:extLst>
            <c:ext xmlns:c16="http://schemas.microsoft.com/office/drawing/2014/chart" uri="{C3380CC4-5D6E-409C-BE32-E72D297353CC}">
              <c16:uniqueId val="{00000000-ADF0-44A2-B44B-C57BC11A9E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c:ext xmlns:c16="http://schemas.microsoft.com/office/drawing/2014/chart" uri="{C3380CC4-5D6E-409C-BE32-E72D297353CC}">
              <c16:uniqueId val="{00000001-ADF0-44A2-B44B-C57BC11A9E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62"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熊本市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自治体職員</v>
      </c>
      <c r="AE8" s="41"/>
      <c r="AF8" s="41"/>
      <c r="AG8" s="41"/>
      <c r="AH8" s="41"/>
      <c r="AI8" s="41"/>
      <c r="AJ8" s="41"/>
      <c r="AK8" s="3"/>
      <c r="AL8" s="42">
        <f>データ!S6</f>
        <v>731722</v>
      </c>
      <c r="AM8" s="42"/>
      <c r="AN8" s="42"/>
      <c r="AO8" s="42"/>
      <c r="AP8" s="42"/>
      <c r="AQ8" s="42"/>
      <c r="AR8" s="42"/>
      <c r="AS8" s="42"/>
      <c r="AT8" s="35">
        <f>データ!T6</f>
        <v>390.32</v>
      </c>
      <c r="AU8" s="35"/>
      <c r="AV8" s="35"/>
      <c r="AW8" s="35"/>
      <c r="AX8" s="35"/>
      <c r="AY8" s="35"/>
      <c r="AZ8" s="35"/>
      <c r="BA8" s="35"/>
      <c r="BB8" s="35">
        <f>データ!U6</f>
        <v>1874.67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53.51</v>
      </c>
      <c r="J10" s="35"/>
      <c r="K10" s="35"/>
      <c r="L10" s="35"/>
      <c r="M10" s="35"/>
      <c r="N10" s="35"/>
      <c r="O10" s="35"/>
      <c r="P10" s="35">
        <f>データ!P6</f>
        <v>90.52</v>
      </c>
      <c r="Q10" s="35"/>
      <c r="R10" s="35"/>
      <c r="S10" s="35"/>
      <c r="T10" s="35"/>
      <c r="U10" s="35"/>
      <c r="V10" s="35"/>
      <c r="W10" s="35">
        <f>データ!Q6</f>
        <v>85.35</v>
      </c>
      <c r="X10" s="35"/>
      <c r="Y10" s="35"/>
      <c r="Z10" s="35"/>
      <c r="AA10" s="35"/>
      <c r="AB10" s="35"/>
      <c r="AC10" s="35"/>
      <c r="AD10" s="42">
        <f>データ!R6</f>
        <v>2346</v>
      </c>
      <c r="AE10" s="42"/>
      <c r="AF10" s="42"/>
      <c r="AG10" s="42"/>
      <c r="AH10" s="42"/>
      <c r="AI10" s="42"/>
      <c r="AJ10" s="42"/>
      <c r="AK10" s="2"/>
      <c r="AL10" s="42">
        <f>データ!V6</f>
        <v>660768</v>
      </c>
      <c r="AM10" s="42"/>
      <c r="AN10" s="42"/>
      <c r="AO10" s="42"/>
      <c r="AP10" s="42"/>
      <c r="AQ10" s="42"/>
      <c r="AR10" s="42"/>
      <c r="AS10" s="42"/>
      <c r="AT10" s="35">
        <f>データ!W6</f>
        <v>121.68</v>
      </c>
      <c r="AU10" s="35"/>
      <c r="AV10" s="35"/>
      <c r="AW10" s="35"/>
      <c r="AX10" s="35"/>
      <c r="AY10" s="35"/>
      <c r="AZ10" s="35"/>
      <c r="BA10" s="35"/>
      <c r="BB10" s="35">
        <f>データ!X6</f>
        <v>5430.37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5PhDQkzwE6rpb7InHlQR68ixkXuYU+e+MHxIoxlobPTISUCSEYg4GUDgooFyQ4wp4WP5XreB3NFfDE1NfqyrbA==" saltValue="GDbQhavfh45/BS82PFRJ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431001</v>
      </c>
      <c r="D6" s="19">
        <f t="shared" si="3"/>
        <v>46</v>
      </c>
      <c r="E6" s="19">
        <f t="shared" si="3"/>
        <v>17</v>
      </c>
      <c r="F6" s="19">
        <f t="shared" si="3"/>
        <v>1</v>
      </c>
      <c r="G6" s="19">
        <f t="shared" si="3"/>
        <v>0</v>
      </c>
      <c r="H6" s="19" t="str">
        <f t="shared" si="3"/>
        <v>熊本県　熊本市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53.51</v>
      </c>
      <c r="P6" s="20">
        <f t="shared" si="3"/>
        <v>90.52</v>
      </c>
      <c r="Q6" s="20">
        <f t="shared" si="3"/>
        <v>85.35</v>
      </c>
      <c r="R6" s="20">
        <f t="shared" si="3"/>
        <v>2346</v>
      </c>
      <c r="S6" s="20">
        <f t="shared" si="3"/>
        <v>731722</v>
      </c>
      <c r="T6" s="20">
        <f t="shared" si="3"/>
        <v>390.32</v>
      </c>
      <c r="U6" s="20">
        <f t="shared" si="3"/>
        <v>1874.67</v>
      </c>
      <c r="V6" s="20">
        <f t="shared" si="3"/>
        <v>660768</v>
      </c>
      <c r="W6" s="20">
        <f t="shared" si="3"/>
        <v>121.68</v>
      </c>
      <c r="X6" s="20">
        <f t="shared" si="3"/>
        <v>5430.37</v>
      </c>
      <c r="Y6" s="21">
        <f>IF(Y7="",NA(),Y7)</f>
        <v>110.74</v>
      </c>
      <c r="Z6" s="21">
        <f t="shared" ref="Z6:AH6" si="4">IF(Z7="",NA(),Z7)</f>
        <v>111.34</v>
      </c>
      <c r="AA6" s="21">
        <f t="shared" si="4"/>
        <v>111.54</v>
      </c>
      <c r="AB6" s="21">
        <f t="shared" si="4"/>
        <v>110.09</v>
      </c>
      <c r="AC6" s="21">
        <f t="shared" si="4"/>
        <v>111.34</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107.62</v>
      </c>
      <c r="AV6" s="21">
        <f t="shared" ref="AV6:BD6" si="6">IF(AV7="",NA(),AV7)</f>
        <v>113.82</v>
      </c>
      <c r="AW6" s="21">
        <f t="shared" si="6"/>
        <v>121.61</v>
      </c>
      <c r="AX6" s="21">
        <f t="shared" si="6"/>
        <v>112.77</v>
      </c>
      <c r="AY6" s="21">
        <f t="shared" si="6"/>
        <v>95.89</v>
      </c>
      <c r="AZ6" s="21">
        <f t="shared" si="6"/>
        <v>64.94</v>
      </c>
      <c r="BA6" s="21">
        <f t="shared" si="6"/>
        <v>70.08</v>
      </c>
      <c r="BB6" s="21">
        <f t="shared" si="6"/>
        <v>72.92</v>
      </c>
      <c r="BC6" s="21">
        <f t="shared" si="6"/>
        <v>71.39</v>
      </c>
      <c r="BD6" s="21">
        <f t="shared" si="6"/>
        <v>74.09</v>
      </c>
      <c r="BE6" s="20" t="str">
        <f>IF(BE7="","",IF(BE7="-","【-】","【"&amp;SUBSTITUTE(TEXT(BE7,"#,##0.00"),"-","△")&amp;"】"))</f>
        <v>【71.39】</v>
      </c>
      <c r="BF6" s="21">
        <f>IF(BF7="",NA(),BF7)</f>
        <v>676.61</v>
      </c>
      <c r="BG6" s="21">
        <f t="shared" ref="BG6:BO6" si="7">IF(BG7="",NA(),BG7)</f>
        <v>668.73</v>
      </c>
      <c r="BH6" s="21">
        <f t="shared" si="7"/>
        <v>675.22</v>
      </c>
      <c r="BI6" s="21">
        <f t="shared" si="7"/>
        <v>685.7</v>
      </c>
      <c r="BJ6" s="21">
        <f t="shared" si="7"/>
        <v>672.37</v>
      </c>
      <c r="BK6" s="21">
        <f t="shared" si="7"/>
        <v>549.48</v>
      </c>
      <c r="BL6" s="21">
        <f t="shared" si="7"/>
        <v>537.13</v>
      </c>
      <c r="BM6" s="21">
        <f t="shared" si="7"/>
        <v>531.38</v>
      </c>
      <c r="BN6" s="21">
        <f t="shared" si="7"/>
        <v>551.04</v>
      </c>
      <c r="BO6" s="21">
        <f t="shared" si="7"/>
        <v>523.58000000000004</v>
      </c>
      <c r="BP6" s="20" t="str">
        <f>IF(BP7="","",IF(BP7="-","【-】","【"&amp;SUBSTITUTE(TEXT(BP7,"#,##0.00"),"-","△")&amp;"】"))</f>
        <v>【669.11】</v>
      </c>
      <c r="BQ6" s="21">
        <f>IF(BQ7="",NA(),BQ7)</f>
        <v>97.26</v>
      </c>
      <c r="BR6" s="21">
        <f t="shared" ref="BR6:BZ6" si="8">IF(BR7="",NA(),BR7)</f>
        <v>96.92</v>
      </c>
      <c r="BS6" s="21">
        <f t="shared" si="8"/>
        <v>96.5</v>
      </c>
      <c r="BT6" s="21">
        <f t="shared" si="8"/>
        <v>94.43</v>
      </c>
      <c r="BU6" s="21">
        <f t="shared" si="8"/>
        <v>97.04</v>
      </c>
      <c r="BV6" s="21">
        <f t="shared" si="8"/>
        <v>113.83</v>
      </c>
      <c r="BW6" s="21">
        <f t="shared" si="8"/>
        <v>112.43</v>
      </c>
      <c r="BX6" s="21">
        <f t="shared" si="8"/>
        <v>110.92</v>
      </c>
      <c r="BY6" s="21">
        <f t="shared" si="8"/>
        <v>105.67</v>
      </c>
      <c r="BZ6" s="21">
        <f t="shared" si="8"/>
        <v>105.37</v>
      </c>
      <c r="CA6" s="20" t="str">
        <f>IF(CA7="","",IF(CA7="-","【-】","【"&amp;SUBSTITUTE(TEXT(CA7,"#,##0.00"),"-","△")&amp;"】"))</f>
        <v>【99.73】</v>
      </c>
      <c r="CB6" s="21">
        <f>IF(CB7="",NA(),CB7)</f>
        <v>150</v>
      </c>
      <c r="CC6" s="21">
        <f t="shared" ref="CC6:CK6" si="9">IF(CC7="",NA(),CC7)</f>
        <v>150</v>
      </c>
      <c r="CD6" s="21">
        <f t="shared" si="9"/>
        <v>150</v>
      </c>
      <c r="CE6" s="21">
        <f t="shared" si="9"/>
        <v>150</v>
      </c>
      <c r="CF6" s="21">
        <f t="shared" si="9"/>
        <v>146.69</v>
      </c>
      <c r="CG6" s="21">
        <f t="shared" si="9"/>
        <v>116.87</v>
      </c>
      <c r="CH6" s="21">
        <f t="shared" si="9"/>
        <v>118.55</v>
      </c>
      <c r="CI6" s="21">
        <f t="shared" si="9"/>
        <v>119.33</v>
      </c>
      <c r="CJ6" s="21">
        <f t="shared" si="9"/>
        <v>118.72</v>
      </c>
      <c r="CK6" s="21">
        <f t="shared" si="9"/>
        <v>120.5</v>
      </c>
      <c r="CL6" s="20" t="str">
        <f>IF(CL7="","",IF(CL7="-","【-】","【"&amp;SUBSTITUTE(TEXT(CL7,"#,##0.00"),"-","△")&amp;"】"))</f>
        <v>【134.98】</v>
      </c>
      <c r="CM6" s="21">
        <f>IF(CM7="",NA(),CM7)</f>
        <v>71.069999999999993</v>
      </c>
      <c r="CN6" s="21">
        <f t="shared" ref="CN6:CV6" si="10">IF(CN7="",NA(),CN7)</f>
        <v>70.14</v>
      </c>
      <c r="CO6" s="21">
        <f t="shared" si="10"/>
        <v>69.34</v>
      </c>
      <c r="CP6" s="21">
        <f t="shared" si="10"/>
        <v>69.08</v>
      </c>
      <c r="CQ6" s="21">
        <f t="shared" si="10"/>
        <v>70.25</v>
      </c>
      <c r="CR6" s="21">
        <f t="shared" si="10"/>
        <v>59.44</v>
      </c>
      <c r="CS6" s="21">
        <f t="shared" si="10"/>
        <v>57.38</v>
      </c>
      <c r="CT6" s="21">
        <f t="shared" si="10"/>
        <v>58.09</v>
      </c>
      <c r="CU6" s="21">
        <f t="shared" si="10"/>
        <v>58.16</v>
      </c>
      <c r="CV6" s="21">
        <f t="shared" si="10"/>
        <v>58.91</v>
      </c>
      <c r="CW6" s="20" t="str">
        <f>IF(CW7="","",IF(CW7="-","【-】","【"&amp;SUBSTITUTE(TEXT(CW7,"#,##0.00"),"-","△")&amp;"】"))</f>
        <v>【59.99】</v>
      </c>
      <c r="CX6" s="21">
        <f>IF(CX7="",NA(),CX7)</f>
        <v>97.22</v>
      </c>
      <c r="CY6" s="21">
        <f t="shared" ref="CY6:DG6" si="11">IF(CY7="",NA(),CY7)</f>
        <v>97.26</v>
      </c>
      <c r="CZ6" s="21">
        <f t="shared" si="11"/>
        <v>97.33</v>
      </c>
      <c r="DA6" s="21">
        <f t="shared" si="11"/>
        <v>97.4</v>
      </c>
      <c r="DB6" s="21">
        <f t="shared" si="11"/>
        <v>97.54</v>
      </c>
      <c r="DC6" s="21">
        <f t="shared" si="11"/>
        <v>98.9</v>
      </c>
      <c r="DD6" s="21">
        <f t="shared" si="11"/>
        <v>98.98</v>
      </c>
      <c r="DE6" s="21">
        <f t="shared" si="11"/>
        <v>99.01</v>
      </c>
      <c r="DF6" s="21">
        <f t="shared" si="11"/>
        <v>99.1</v>
      </c>
      <c r="DG6" s="21">
        <f t="shared" si="11"/>
        <v>99.16</v>
      </c>
      <c r="DH6" s="20" t="str">
        <f>IF(DH7="","",IF(DH7="-","【-】","【"&amp;SUBSTITUTE(TEXT(DH7,"#,##0.00"),"-","△")&amp;"】"))</f>
        <v>【95.72】</v>
      </c>
      <c r="DI6" s="21">
        <f>IF(DI7="",NA(),DI7)</f>
        <v>33.4</v>
      </c>
      <c r="DJ6" s="21">
        <f t="shared" ref="DJ6:DR6" si="12">IF(DJ7="",NA(),DJ7)</f>
        <v>34.880000000000003</v>
      </c>
      <c r="DK6" s="21">
        <f t="shared" si="12"/>
        <v>36.33</v>
      </c>
      <c r="DL6" s="21">
        <f t="shared" si="12"/>
        <v>37.65</v>
      </c>
      <c r="DM6" s="21">
        <f t="shared" si="12"/>
        <v>38.799999999999997</v>
      </c>
      <c r="DN6" s="21">
        <f t="shared" si="12"/>
        <v>45.79</v>
      </c>
      <c r="DO6" s="21">
        <f t="shared" si="12"/>
        <v>47.06</v>
      </c>
      <c r="DP6" s="21">
        <f t="shared" si="12"/>
        <v>48.25</v>
      </c>
      <c r="DQ6" s="21">
        <f t="shared" si="12"/>
        <v>49.35</v>
      </c>
      <c r="DR6" s="21">
        <f t="shared" si="12"/>
        <v>50.38</v>
      </c>
      <c r="DS6" s="20" t="str">
        <f>IF(DS7="","",IF(DS7="-","【-】","【"&amp;SUBSTITUTE(TEXT(DS7,"#,##0.00"),"-","△")&amp;"】"))</f>
        <v>【38.17】</v>
      </c>
      <c r="DT6" s="21">
        <f>IF(DT7="",NA(),DT7)</f>
        <v>3.7</v>
      </c>
      <c r="DU6" s="21">
        <f t="shared" ref="DU6:EC6" si="13">IF(DU7="",NA(),DU7)</f>
        <v>4.09</v>
      </c>
      <c r="DV6" s="21">
        <f t="shared" si="13"/>
        <v>4.49</v>
      </c>
      <c r="DW6" s="21">
        <f t="shared" si="13"/>
        <v>5.3</v>
      </c>
      <c r="DX6" s="21">
        <f t="shared" si="13"/>
        <v>6.33</v>
      </c>
      <c r="DY6" s="21">
        <f t="shared" si="13"/>
        <v>9</v>
      </c>
      <c r="DZ6" s="21">
        <f t="shared" si="13"/>
        <v>9.6300000000000008</v>
      </c>
      <c r="EA6" s="21">
        <f t="shared" si="13"/>
        <v>10.76</v>
      </c>
      <c r="EB6" s="21">
        <f t="shared" si="13"/>
        <v>12.06</v>
      </c>
      <c r="EC6" s="21">
        <f t="shared" si="13"/>
        <v>13.41</v>
      </c>
      <c r="ED6" s="20" t="str">
        <f>IF(ED7="","",IF(ED7="-","【-】","【"&amp;SUBSTITUTE(TEXT(ED7,"#,##0.00"),"-","△")&amp;"】"))</f>
        <v>【6.54】</v>
      </c>
      <c r="EE6" s="21">
        <f>IF(EE7="",NA(),EE7)</f>
        <v>0.1</v>
      </c>
      <c r="EF6" s="21">
        <f t="shared" ref="EF6:EN6" si="14">IF(EF7="",NA(),EF7)</f>
        <v>0.11</v>
      </c>
      <c r="EG6" s="21">
        <f t="shared" si="14"/>
        <v>0.06</v>
      </c>
      <c r="EH6" s="21">
        <f t="shared" si="14"/>
        <v>0.03</v>
      </c>
      <c r="EI6" s="21">
        <f t="shared" si="14"/>
        <v>0.16</v>
      </c>
      <c r="EJ6" s="21">
        <f t="shared" si="14"/>
        <v>0.43</v>
      </c>
      <c r="EK6" s="21">
        <f t="shared" si="14"/>
        <v>0.39</v>
      </c>
      <c r="EL6" s="21">
        <f t="shared" si="14"/>
        <v>0.41</v>
      </c>
      <c r="EM6" s="21">
        <f t="shared" si="14"/>
        <v>0.41</v>
      </c>
      <c r="EN6" s="21">
        <f t="shared" si="14"/>
        <v>0.45</v>
      </c>
      <c r="EO6" s="20" t="str">
        <f>IF(EO7="","",IF(EO7="-","【-】","【"&amp;SUBSTITUTE(TEXT(EO7,"#,##0.00"),"-","△")&amp;"】"))</f>
        <v>【0.24】</v>
      </c>
    </row>
    <row r="7" spans="1:148" s="22" customFormat="1" x14ac:dyDescent="0.15">
      <c r="A7" s="14"/>
      <c r="B7" s="23">
        <v>2021</v>
      </c>
      <c r="C7" s="23">
        <v>431001</v>
      </c>
      <c r="D7" s="23">
        <v>46</v>
      </c>
      <c r="E7" s="23">
        <v>17</v>
      </c>
      <c r="F7" s="23">
        <v>1</v>
      </c>
      <c r="G7" s="23">
        <v>0</v>
      </c>
      <c r="H7" s="23" t="s">
        <v>96</v>
      </c>
      <c r="I7" s="23" t="s">
        <v>97</v>
      </c>
      <c r="J7" s="23" t="s">
        <v>98</v>
      </c>
      <c r="K7" s="23" t="s">
        <v>99</v>
      </c>
      <c r="L7" s="23" t="s">
        <v>100</v>
      </c>
      <c r="M7" s="23" t="s">
        <v>101</v>
      </c>
      <c r="N7" s="24" t="s">
        <v>102</v>
      </c>
      <c r="O7" s="24">
        <v>53.51</v>
      </c>
      <c r="P7" s="24">
        <v>90.52</v>
      </c>
      <c r="Q7" s="24">
        <v>85.35</v>
      </c>
      <c r="R7" s="24">
        <v>2346</v>
      </c>
      <c r="S7" s="24">
        <v>731722</v>
      </c>
      <c r="T7" s="24">
        <v>390.32</v>
      </c>
      <c r="U7" s="24">
        <v>1874.67</v>
      </c>
      <c r="V7" s="24">
        <v>660768</v>
      </c>
      <c r="W7" s="24">
        <v>121.68</v>
      </c>
      <c r="X7" s="24">
        <v>5430.37</v>
      </c>
      <c r="Y7" s="24">
        <v>110.74</v>
      </c>
      <c r="Z7" s="24">
        <v>111.34</v>
      </c>
      <c r="AA7" s="24">
        <v>111.54</v>
      </c>
      <c r="AB7" s="24">
        <v>110.09</v>
      </c>
      <c r="AC7" s="24">
        <v>111.34</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107.62</v>
      </c>
      <c r="AV7" s="24">
        <v>113.82</v>
      </c>
      <c r="AW7" s="24">
        <v>121.61</v>
      </c>
      <c r="AX7" s="24">
        <v>112.77</v>
      </c>
      <c r="AY7" s="24">
        <v>95.89</v>
      </c>
      <c r="AZ7" s="24">
        <v>64.94</v>
      </c>
      <c r="BA7" s="24">
        <v>70.08</v>
      </c>
      <c r="BB7" s="24">
        <v>72.92</v>
      </c>
      <c r="BC7" s="24">
        <v>71.39</v>
      </c>
      <c r="BD7" s="24">
        <v>74.09</v>
      </c>
      <c r="BE7" s="24">
        <v>71.39</v>
      </c>
      <c r="BF7" s="24">
        <v>676.61</v>
      </c>
      <c r="BG7" s="24">
        <v>668.73</v>
      </c>
      <c r="BH7" s="24">
        <v>675.22</v>
      </c>
      <c r="BI7" s="24">
        <v>685.7</v>
      </c>
      <c r="BJ7" s="24">
        <v>672.37</v>
      </c>
      <c r="BK7" s="24">
        <v>549.48</v>
      </c>
      <c r="BL7" s="24">
        <v>537.13</v>
      </c>
      <c r="BM7" s="24">
        <v>531.38</v>
      </c>
      <c r="BN7" s="24">
        <v>551.04</v>
      </c>
      <c r="BO7" s="24">
        <v>523.58000000000004</v>
      </c>
      <c r="BP7" s="24">
        <v>669.11</v>
      </c>
      <c r="BQ7" s="24">
        <v>97.26</v>
      </c>
      <c r="BR7" s="24">
        <v>96.92</v>
      </c>
      <c r="BS7" s="24">
        <v>96.5</v>
      </c>
      <c r="BT7" s="24">
        <v>94.43</v>
      </c>
      <c r="BU7" s="24">
        <v>97.04</v>
      </c>
      <c r="BV7" s="24">
        <v>113.83</v>
      </c>
      <c r="BW7" s="24">
        <v>112.43</v>
      </c>
      <c r="BX7" s="24">
        <v>110.92</v>
      </c>
      <c r="BY7" s="24">
        <v>105.67</v>
      </c>
      <c r="BZ7" s="24">
        <v>105.37</v>
      </c>
      <c r="CA7" s="24">
        <v>99.73</v>
      </c>
      <c r="CB7" s="24">
        <v>150</v>
      </c>
      <c r="CC7" s="24">
        <v>150</v>
      </c>
      <c r="CD7" s="24">
        <v>150</v>
      </c>
      <c r="CE7" s="24">
        <v>150</v>
      </c>
      <c r="CF7" s="24">
        <v>146.69</v>
      </c>
      <c r="CG7" s="24">
        <v>116.87</v>
      </c>
      <c r="CH7" s="24">
        <v>118.55</v>
      </c>
      <c r="CI7" s="24">
        <v>119.33</v>
      </c>
      <c r="CJ7" s="24">
        <v>118.72</v>
      </c>
      <c r="CK7" s="24">
        <v>120.5</v>
      </c>
      <c r="CL7" s="24">
        <v>134.97999999999999</v>
      </c>
      <c r="CM7" s="24">
        <v>71.069999999999993</v>
      </c>
      <c r="CN7" s="24">
        <v>70.14</v>
      </c>
      <c r="CO7" s="24">
        <v>69.34</v>
      </c>
      <c r="CP7" s="24">
        <v>69.08</v>
      </c>
      <c r="CQ7" s="24">
        <v>70.25</v>
      </c>
      <c r="CR7" s="24">
        <v>59.44</v>
      </c>
      <c r="CS7" s="24">
        <v>57.38</v>
      </c>
      <c r="CT7" s="24">
        <v>58.09</v>
      </c>
      <c r="CU7" s="24">
        <v>58.16</v>
      </c>
      <c r="CV7" s="24">
        <v>58.91</v>
      </c>
      <c r="CW7" s="24">
        <v>59.99</v>
      </c>
      <c r="CX7" s="24">
        <v>97.22</v>
      </c>
      <c r="CY7" s="24">
        <v>97.26</v>
      </c>
      <c r="CZ7" s="24">
        <v>97.33</v>
      </c>
      <c r="DA7" s="24">
        <v>97.4</v>
      </c>
      <c r="DB7" s="24">
        <v>97.54</v>
      </c>
      <c r="DC7" s="24">
        <v>98.9</v>
      </c>
      <c r="DD7" s="24">
        <v>98.98</v>
      </c>
      <c r="DE7" s="24">
        <v>99.01</v>
      </c>
      <c r="DF7" s="24">
        <v>99.1</v>
      </c>
      <c r="DG7" s="24">
        <v>99.16</v>
      </c>
      <c r="DH7" s="24">
        <v>95.72</v>
      </c>
      <c r="DI7" s="24">
        <v>33.4</v>
      </c>
      <c r="DJ7" s="24">
        <v>34.880000000000003</v>
      </c>
      <c r="DK7" s="24">
        <v>36.33</v>
      </c>
      <c r="DL7" s="24">
        <v>37.65</v>
      </c>
      <c r="DM7" s="24">
        <v>38.799999999999997</v>
      </c>
      <c r="DN7" s="24">
        <v>45.79</v>
      </c>
      <c r="DO7" s="24">
        <v>47.06</v>
      </c>
      <c r="DP7" s="24">
        <v>48.25</v>
      </c>
      <c r="DQ7" s="24">
        <v>49.35</v>
      </c>
      <c r="DR7" s="24">
        <v>50.38</v>
      </c>
      <c r="DS7" s="24">
        <v>38.17</v>
      </c>
      <c r="DT7" s="24">
        <v>3.7</v>
      </c>
      <c r="DU7" s="24">
        <v>4.09</v>
      </c>
      <c r="DV7" s="24">
        <v>4.49</v>
      </c>
      <c r="DW7" s="24">
        <v>5.3</v>
      </c>
      <c r="DX7" s="24">
        <v>6.33</v>
      </c>
      <c r="DY7" s="24">
        <v>9</v>
      </c>
      <c r="DZ7" s="24">
        <v>9.6300000000000008</v>
      </c>
      <c r="EA7" s="24">
        <v>10.76</v>
      </c>
      <c r="EB7" s="24">
        <v>12.06</v>
      </c>
      <c r="EC7" s="24">
        <v>13.41</v>
      </c>
      <c r="ED7" s="24">
        <v>6.54</v>
      </c>
      <c r="EE7" s="24">
        <v>0.1</v>
      </c>
      <c r="EF7" s="24">
        <v>0.11</v>
      </c>
      <c r="EG7" s="24">
        <v>0.06</v>
      </c>
      <c r="EH7" s="24">
        <v>0.03</v>
      </c>
      <c r="EI7" s="24">
        <v>0.16</v>
      </c>
      <c r="EJ7" s="24">
        <v>0.43</v>
      </c>
      <c r="EK7" s="24">
        <v>0.39</v>
      </c>
      <c r="EL7" s="24">
        <v>0.41</v>
      </c>
      <c r="EM7" s="24">
        <v>0.41</v>
      </c>
      <c r="EN7" s="24">
        <v>0.45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DATEVALUE($B7+12-B11&amp;"/1/"&amp;B12)</f>
        <v>47119</v>
      </c>
      <c r="C10" s="27">
        <f>DATEVALUE($B7+12-C11&amp;"/1/"&amp;C12)</f>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公慈</cp:lastModifiedBy>
  <cp:lastPrinted>2023-01-20T08:22:31Z</cp:lastPrinted>
  <dcterms:created xsi:type="dcterms:W3CDTF">2023-01-12T23:35:26Z</dcterms:created>
  <dcterms:modified xsi:type="dcterms:W3CDTF">2023-01-20T08:23:01Z</dcterms:modified>
  <cp:category/>
</cp:coreProperties>
</file>