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fs-02.mic5.soumu.go.jp\org1106\管理課(11060202)\◎平成20年度以降\02　係単位\03　選挙管理第二係\02　選挙事務等報告例\05 所属党派別人員等調＆選挙執行件数\R4.12.31【修正】\07 公表後修正\01 HP\03 修正データ（2回目）の掲載\"/>
    </mc:Choice>
  </mc:AlternateContent>
  <xr:revisionPtr revIDLastSave="0" documentId="13_ncr:1_{F4E329CF-04A3-47F2-87FD-44D1B2C4DFD9}" xr6:coauthVersionLast="36" xr6:coauthVersionMax="36" xr10:uidLastSave="{00000000-0000-0000-0000-000000000000}"/>
  <bookViews>
    <workbookView xWindow="0" yWindow="0" windowWidth="21600" windowHeight="9320" xr2:uid="{00000000-000D-0000-FFFF-FFFF00000000}"/>
  </bookViews>
  <sheets>
    <sheet name="総括表１" sheetId="9" r:id="rId1"/>
    <sheet name="総括表2" sheetId="10" r:id="rId2"/>
    <sheet name="3（知事）" sheetId="3" r:id="rId3"/>
    <sheet name="4（県議）" sheetId="4" r:id="rId4"/>
    <sheet name="５（市区長）" sheetId="5" r:id="rId5"/>
    <sheet name="６（市区議）" sheetId="6" r:id="rId6"/>
    <sheet name="７（町村長）" sheetId="7" r:id="rId7"/>
    <sheet name="８（町村議）" sheetId="8" r:id="rId8"/>
  </sheets>
  <externalReferences>
    <externalReference r:id="rId9"/>
  </externalReferences>
  <definedNames>
    <definedName name="_" localSheetId="4">#REF!</definedName>
    <definedName name="_" localSheetId="5">#REF!</definedName>
    <definedName name="_" localSheetId="6">#REF!</definedName>
    <definedName name="_" localSheetId="7">#REF!</definedName>
    <definedName name="_" localSheetId="0">#REF!</definedName>
    <definedName name="_" localSheetId="1">#REF!</definedName>
    <definedName name="_">#REF!</definedName>
    <definedName name="_xlnm._FilterDatabase" localSheetId="2" hidden="1">'3（知事）'!$A$1:$A$51</definedName>
    <definedName name="＿月数４">'[1]（４）町村議会'!$G$1:$G$164,'[1]（４）町村議会'!$N$1:$N$164,'[1]（４）町村議会'!$U$1:$U$164,'[1]（４）町村議会'!$AB$1:$AB$164,'[1]（４）町村議会'!$AI$1:$AI$164</definedName>
    <definedName name="_xlnm.Print_Area" localSheetId="2">'3（知事）'!$A$1:$AP$51</definedName>
    <definedName name="_xlnm.Print_Area" localSheetId="3">'4（県議）'!$A$1:$AP$51</definedName>
    <definedName name="_xlnm.Print_Area" localSheetId="6">'７（町村長）'!$A$1:$AP$53</definedName>
    <definedName name="_xlnm.Print_Area" localSheetId="0">総括表１!$A$1:$AC$36</definedName>
    <definedName name="_xlnm.Print_Area" localSheetId="1">総括表2!$A$1:$AB$70</definedName>
    <definedName name="_xlnm.Print_Titles" localSheetId="3">'4（県議）'!$A:$B</definedName>
    <definedName name="_xlnm.Print_Titles" localSheetId="4">'５（市区長）'!$A:$B</definedName>
    <definedName name="_xlnm.Print_Titles" localSheetId="5">'６（市区議）'!$A:$B</definedName>
    <definedName name="_xlnm.Print_Titles" localSheetId="6">'７（町村長）'!$A:$B</definedName>
    <definedName name="_xlnm.Print_Titles" localSheetId="7">'８（町村議）'!$A:$B</definedName>
    <definedName name="_xlnm.Print_Titles" localSheetId="0">総括表１!$A:$D</definedName>
    <definedName name="qq">#REF!</definedName>
    <definedName name="ｓ">'[1]（４）町村議会'!#REF!</definedName>
    <definedName name="愛知４" localSheetId="4">'[1]（４）町村議会'!#REF!</definedName>
    <definedName name="愛知４" localSheetId="5">'[1]（４）町村議会'!#REF!</definedName>
    <definedName name="愛知４" localSheetId="6">'[1]（４）町村議会'!#REF!</definedName>
    <definedName name="愛知４" localSheetId="7">'[1]（４）町村議会'!#REF!</definedName>
    <definedName name="愛知４" localSheetId="0">'[1]（４）町村議会'!#REF!</definedName>
    <definedName name="愛知４" localSheetId="1">'[1]（４）町村議会'!#REF!</definedName>
    <definedName name="愛知４">'[1]（４）町村議会'!#REF!</definedName>
    <definedName name="愛媛" localSheetId="4">#REF!</definedName>
    <definedName name="愛媛" localSheetId="5">#REF!</definedName>
    <definedName name="愛媛" localSheetId="6">#REF!</definedName>
    <definedName name="愛媛" localSheetId="7">#REF!</definedName>
    <definedName name="愛媛" localSheetId="0">#REF!</definedName>
    <definedName name="愛媛" localSheetId="1">#REF!</definedName>
    <definedName name="愛媛">#REF!</definedName>
    <definedName name="愛媛４" localSheetId="4">'[1]（４）町村議会'!#REF!</definedName>
    <definedName name="愛媛４" localSheetId="5">'[1]（４）町村議会'!#REF!</definedName>
    <definedName name="愛媛４" localSheetId="6">'[1]（４）町村議会'!#REF!</definedName>
    <definedName name="愛媛４" localSheetId="7">'[1]（４）町村議会'!#REF!</definedName>
    <definedName name="愛媛４" localSheetId="0">'[1]（４）町村議会'!#REF!</definedName>
    <definedName name="愛媛４" localSheetId="1">'[1]（４）町村議会'!#REF!</definedName>
    <definedName name="愛媛４">'[1]（４）町村議会'!#REF!</definedName>
    <definedName name="茨城４" localSheetId="4">'[1]（４）町村議会'!#REF!</definedName>
    <definedName name="茨城４" localSheetId="5">'[1]（４）町村議会'!#REF!</definedName>
    <definedName name="茨城４" localSheetId="6">'[1]（４）町村議会'!#REF!</definedName>
    <definedName name="茨城４" localSheetId="7">'[1]（４）町村議会'!#REF!</definedName>
    <definedName name="茨城４" localSheetId="0">'[1]（４）町村議会'!#REF!</definedName>
    <definedName name="茨城４" localSheetId="1">'[1]（４）町村議会'!#REF!</definedName>
    <definedName name="茨城４">'[1]（４）町村議会'!#REF!</definedName>
    <definedName name="岡山４" localSheetId="4">'[1]（４）町村議会'!#REF!</definedName>
    <definedName name="岡山４" localSheetId="5">'[1]（４）町村議会'!#REF!</definedName>
    <definedName name="岡山４" localSheetId="6">'[1]（４）町村議会'!#REF!</definedName>
    <definedName name="岡山４" localSheetId="7">'[1]（４）町村議会'!#REF!</definedName>
    <definedName name="岡山４" localSheetId="0">'[1]（４）町村議会'!#REF!</definedName>
    <definedName name="岡山４">'[1]（４）町村議会'!#REF!</definedName>
    <definedName name="沖縄４" localSheetId="4">'[1]（４）町村議会'!#REF!</definedName>
    <definedName name="沖縄４" localSheetId="5">'[1]（４）町村議会'!#REF!</definedName>
    <definedName name="沖縄４" localSheetId="6">'[1]（４）町村議会'!#REF!</definedName>
    <definedName name="沖縄４" localSheetId="7">'[1]（４）町村議会'!#REF!</definedName>
    <definedName name="沖縄４" localSheetId="0">'[1]（４）町村議会'!#REF!</definedName>
    <definedName name="沖縄４">'[1]（４）町村議会'!#REF!</definedName>
    <definedName name="岩手４" localSheetId="4">'[1]（４）町村議会'!#REF!</definedName>
    <definedName name="岩手４" localSheetId="5">'[1]（４）町村議会'!#REF!</definedName>
    <definedName name="岩手４" localSheetId="6">'[1]（４）町村議会'!#REF!</definedName>
    <definedName name="岩手４" localSheetId="7">'[1]（４）町村議会'!#REF!</definedName>
    <definedName name="岩手４" localSheetId="0">'[1]（４）町村議会'!#REF!</definedName>
    <definedName name="岩手４">'[1]（４）町村議会'!#REF!</definedName>
    <definedName name="岐阜４" localSheetId="4">'[1]（４）町村議会'!#REF!</definedName>
    <definedName name="岐阜４" localSheetId="5">'[1]（４）町村議会'!#REF!</definedName>
    <definedName name="岐阜４" localSheetId="6">'[1]（４）町村議会'!#REF!</definedName>
    <definedName name="岐阜４" localSheetId="7">'[1]（４）町村議会'!#REF!</definedName>
    <definedName name="岐阜４" localSheetId="0">'[1]（４）町村議会'!#REF!</definedName>
    <definedName name="岐阜４">'[1]（４）町村議会'!#REF!</definedName>
    <definedName name="宮崎４" localSheetId="4">'[1]（４）町村議会'!#REF!</definedName>
    <definedName name="宮崎４" localSheetId="5">'[1]（４）町村議会'!#REF!</definedName>
    <definedName name="宮崎４" localSheetId="6">'[1]（４）町村議会'!#REF!</definedName>
    <definedName name="宮崎４" localSheetId="7">'[1]（４）町村議会'!#REF!</definedName>
    <definedName name="宮崎４" localSheetId="0">'[1]（４）町村議会'!#REF!</definedName>
    <definedName name="宮崎４">'[1]（４）町村議会'!#REF!</definedName>
    <definedName name="宮城４" localSheetId="4">'[1]（４）町村議会'!#REF!</definedName>
    <definedName name="宮城４" localSheetId="5">'[1]（４）町村議会'!#REF!</definedName>
    <definedName name="宮城４" localSheetId="6">'[1]（４）町村議会'!#REF!</definedName>
    <definedName name="宮城４" localSheetId="7">'[1]（４）町村議会'!#REF!</definedName>
    <definedName name="宮城４" localSheetId="0">'[1]（４）町村議会'!#REF!</definedName>
    <definedName name="宮城４">'[1]（４）町村議会'!#REF!</definedName>
    <definedName name="京都３" localSheetId="4">'[1]（３）町村長'!#REF!</definedName>
    <definedName name="京都３" localSheetId="5">'[1]（３）町村長'!#REF!</definedName>
    <definedName name="京都３" localSheetId="6">'[1]（３）町村長'!#REF!</definedName>
    <definedName name="京都３" localSheetId="7">'[1]（３）町村長'!#REF!</definedName>
    <definedName name="京都３" localSheetId="0">'[1]（３）町村長'!#REF!</definedName>
    <definedName name="京都３">'[1]（３）町村長'!#REF!</definedName>
    <definedName name="京都４" localSheetId="4">'[1]（４）町村議会'!#REF!</definedName>
    <definedName name="京都４" localSheetId="5">'[1]（４）町村議会'!#REF!</definedName>
    <definedName name="京都４" localSheetId="6">'[1]（４）町村議会'!#REF!</definedName>
    <definedName name="京都４" localSheetId="7">'[1]（４）町村議会'!#REF!</definedName>
    <definedName name="京都４" localSheetId="0">'[1]（４）町村議会'!#REF!</definedName>
    <definedName name="京都４">'[1]（４）町村議会'!#REF!</definedName>
    <definedName name="熊本４" localSheetId="4">'[1]（４）町村議会'!#REF!</definedName>
    <definedName name="熊本４" localSheetId="5">'[1]（４）町村議会'!#REF!</definedName>
    <definedName name="熊本４" localSheetId="6">'[1]（４）町村議会'!#REF!</definedName>
    <definedName name="熊本４" localSheetId="7">'[1]（４）町村議会'!#REF!</definedName>
    <definedName name="熊本４" localSheetId="0">'[1]（４）町村議会'!#REF!</definedName>
    <definedName name="熊本４">'[1]（４）町村議会'!#REF!</definedName>
    <definedName name="群馬４" localSheetId="4">'[1]（４）町村議会'!#REF!</definedName>
    <definedName name="群馬４" localSheetId="5">'[1]（４）町村議会'!#REF!</definedName>
    <definedName name="群馬４" localSheetId="6">'[1]（４）町村議会'!#REF!</definedName>
    <definedName name="群馬４" localSheetId="7">'[1]（４）町村議会'!#REF!</definedName>
    <definedName name="群馬４" localSheetId="0">'[1]（４）町村議会'!#REF!</definedName>
    <definedName name="群馬４">'[1]（４）町村議会'!#REF!</definedName>
    <definedName name="月数４" localSheetId="4">'[1]（４）町村議会'!#REF!,'[1]（４）町村議会'!#REF!,'[1]（４）町村議会'!#REF!,'[1]（４）町村議会'!#REF!,'[1]（４）町村議会'!#REF!</definedName>
    <definedName name="月数４" localSheetId="5">'[1]（４）町村議会'!#REF!,'[1]（４）町村議会'!#REF!,'[1]（４）町村議会'!#REF!,'[1]（４）町村議会'!#REF!,'[1]（４）町村議会'!#REF!</definedName>
    <definedName name="月数４" localSheetId="6">'[1]（４）町村議会'!#REF!,'[1]（４）町村議会'!#REF!,'[1]（４）町村議会'!#REF!,'[1]（４）町村議会'!#REF!,'[1]（４）町村議会'!#REF!</definedName>
    <definedName name="月数４" localSheetId="7">'[1]（４）町村議会'!#REF!,'[1]（４）町村議会'!#REF!,'[1]（４）町村議会'!#REF!,'[1]（４）町村議会'!#REF!,'[1]（４）町村議会'!#REF!</definedName>
    <definedName name="月数４" localSheetId="0">'[1]（４）町村議会'!#REF!,'[1]（４）町村議会'!#REF!,'[1]（４）町村議会'!#REF!,'[1]（４）町村議会'!#REF!,'[1]（４）町村議会'!#REF!</definedName>
    <definedName name="月数４" localSheetId="1">'[1]（４）町村議会'!#REF!,'[1]（４）町村議会'!#REF!,'[1]（４）町村議会'!#REF!,'[1]（４）町村議会'!#REF!,'[1]（４）町村議会'!#REF!</definedName>
    <definedName name="月数４">'[1]（４）町村議会'!#REF!,'[1]（４）町村議会'!#REF!,'[1]（４）町村議会'!#REF!,'[1]（４）町村議会'!#REF!,'[1]（４）町村議会'!#REF!</definedName>
    <definedName name="広島４" localSheetId="4">'[1]（４）町村議会'!#REF!</definedName>
    <definedName name="広島４" localSheetId="5">'[1]（４）町村議会'!#REF!</definedName>
    <definedName name="広島４" localSheetId="6">'[1]（４）町村議会'!#REF!</definedName>
    <definedName name="広島４" localSheetId="7">'[1]（４）町村議会'!#REF!</definedName>
    <definedName name="広島４" localSheetId="0">'[1]（４）町村議会'!#REF!</definedName>
    <definedName name="広島４" localSheetId="1">'[1]（４）町村議会'!#REF!</definedName>
    <definedName name="広島４">'[1]（４）町村議会'!#REF!</definedName>
    <definedName name="香川４" localSheetId="4">'[1]（４）町村議会'!#REF!</definedName>
    <definedName name="香川４" localSheetId="5">'[1]（４）町村議会'!#REF!</definedName>
    <definedName name="香川４" localSheetId="6">'[1]（４）町村議会'!#REF!</definedName>
    <definedName name="香川４" localSheetId="7">'[1]（４）町村議会'!#REF!</definedName>
    <definedName name="香川４" localSheetId="0">'[1]（４）町村議会'!#REF!</definedName>
    <definedName name="香川４" localSheetId="1">'[1]（４）町村議会'!#REF!</definedName>
    <definedName name="香川４">'[1]（４）町村議会'!#REF!</definedName>
    <definedName name="高知４" localSheetId="4">'[1]（４）町村議会'!#REF!</definedName>
    <definedName name="高知４" localSheetId="5">'[1]（４）町村議会'!#REF!</definedName>
    <definedName name="高知４" localSheetId="6">'[1]（４）町村議会'!#REF!</definedName>
    <definedName name="高知４" localSheetId="7">'[1]（４）町村議会'!#REF!</definedName>
    <definedName name="高知４" localSheetId="0">'[1]（４）町村議会'!#REF!</definedName>
    <definedName name="高知４" localSheetId="1">'[1]（４）町村議会'!#REF!</definedName>
    <definedName name="高知４">'[1]（４）町村議会'!#REF!</definedName>
    <definedName name="佐賀４" localSheetId="4">'[1]（４）町村議会'!#REF!</definedName>
    <definedName name="佐賀４" localSheetId="5">'[1]（４）町村議会'!#REF!</definedName>
    <definedName name="佐賀４" localSheetId="6">'[1]（４）町村議会'!#REF!</definedName>
    <definedName name="佐賀４" localSheetId="7">'[1]（４）町村議会'!#REF!</definedName>
    <definedName name="佐賀４" localSheetId="0">'[1]（４）町村議会'!#REF!</definedName>
    <definedName name="佐賀４" localSheetId="1">'[1]（４）町村議会'!#REF!</definedName>
    <definedName name="佐賀４">'[1]（４）町村議会'!#REF!</definedName>
    <definedName name="埼玉４" localSheetId="4">'[1]（４）町村議会'!#REF!</definedName>
    <definedName name="埼玉４" localSheetId="5">'[1]（４）町村議会'!#REF!</definedName>
    <definedName name="埼玉４" localSheetId="6">'[1]（４）町村議会'!#REF!</definedName>
    <definedName name="埼玉４" localSheetId="7">'[1]（４）町村議会'!#REF!</definedName>
    <definedName name="埼玉４" localSheetId="0">'[1]（４）町村議会'!#REF!</definedName>
    <definedName name="埼玉４" localSheetId="1">'[1]（４）町村議会'!#REF!</definedName>
    <definedName name="埼玉４">'[1]（４）町村議会'!#REF!</definedName>
    <definedName name="三重４" localSheetId="4">'[1]（４）町村議会'!#REF!</definedName>
    <definedName name="三重４" localSheetId="5">'[1]（４）町村議会'!#REF!</definedName>
    <definedName name="三重４" localSheetId="6">'[1]（４）町村議会'!#REF!</definedName>
    <definedName name="三重４" localSheetId="7">'[1]（４）町村議会'!#REF!</definedName>
    <definedName name="三重４" localSheetId="0">'[1]（４）町村議会'!#REF!</definedName>
    <definedName name="三重４" localSheetId="1">'[1]（４）町村議会'!#REF!</definedName>
    <definedName name="三重４">'[1]（４）町村議会'!#REF!</definedName>
    <definedName name="山形４" localSheetId="4">'[1]（４）町村議会'!#REF!</definedName>
    <definedName name="山形４" localSheetId="5">'[1]（４）町村議会'!#REF!</definedName>
    <definedName name="山形４" localSheetId="6">'[1]（４）町村議会'!#REF!</definedName>
    <definedName name="山形４" localSheetId="7">'[1]（４）町村議会'!#REF!</definedName>
    <definedName name="山形４" localSheetId="0">'[1]（４）町村議会'!#REF!</definedName>
    <definedName name="山形４" localSheetId="1">'[1]（４）町村議会'!#REF!</definedName>
    <definedName name="山形４">'[1]（４）町村議会'!#REF!</definedName>
    <definedName name="山口４" localSheetId="4">'[1]（４）町村議会'!#REF!</definedName>
    <definedName name="山口４" localSheetId="5">'[1]（４）町村議会'!#REF!</definedName>
    <definedName name="山口４" localSheetId="6">'[1]（４）町村議会'!#REF!</definedName>
    <definedName name="山口４" localSheetId="7">'[1]（４）町村議会'!#REF!</definedName>
    <definedName name="山口４" localSheetId="0">'[1]（４）町村議会'!#REF!</definedName>
    <definedName name="山口４" localSheetId="1">'[1]（４）町村議会'!#REF!</definedName>
    <definedName name="山口４">'[1]（４）町村議会'!#REF!</definedName>
    <definedName name="山梨３" localSheetId="4">'[1]（３）町村長'!#REF!</definedName>
    <definedName name="山梨３" localSheetId="5">'[1]（３）町村長'!#REF!</definedName>
    <definedName name="山梨３" localSheetId="6">'[1]（３）町村長'!#REF!</definedName>
    <definedName name="山梨３" localSheetId="7">'[1]（３）町村長'!#REF!</definedName>
    <definedName name="山梨３" localSheetId="0">'[1]（３）町村長'!#REF!</definedName>
    <definedName name="山梨３" localSheetId="1">'[1]（３）町村長'!#REF!</definedName>
    <definedName name="山梨３">'[1]（３）町村長'!#REF!</definedName>
    <definedName name="山梨４" localSheetId="4">'[1]（４）町村議会'!#REF!</definedName>
    <definedName name="山梨４" localSheetId="5">'[1]（４）町村議会'!#REF!</definedName>
    <definedName name="山梨４" localSheetId="6">'[1]（４）町村議会'!#REF!</definedName>
    <definedName name="山梨４" localSheetId="7">'[1]（４）町村議会'!#REF!</definedName>
    <definedName name="山梨４" localSheetId="0">'[1]（４）町村議会'!#REF!</definedName>
    <definedName name="山梨４" localSheetId="1">'[1]（４）町村議会'!#REF!</definedName>
    <definedName name="山梨４">'[1]（４）町村議会'!#REF!</definedName>
    <definedName name="滋賀４" localSheetId="4">'[1]（４）町村議会'!#REF!</definedName>
    <definedName name="滋賀４" localSheetId="5">'[1]（４）町村議会'!#REF!</definedName>
    <definedName name="滋賀４" localSheetId="6">'[1]（４）町村議会'!#REF!</definedName>
    <definedName name="滋賀４" localSheetId="7">'[1]（４）町村議会'!#REF!</definedName>
    <definedName name="滋賀４" localSheetId="0">'[1]（４）町村議会'!#REF!</definedName>
    <definedName name="滋賀４" localSheetId="1">'[1]（４）町村議会'!#REF!</definedName>
    <definedName name="滋賀４">'[1]（４）町村議会'!#REF!</definedName>
    <definedName name="鹿児島４" localSheetId="4">'[1]（４）町村議会'!#REF!</definedName>
    <definedName name="鹿児島４" localSheetId="5">'[1]（４）町村議会'!#REF!</definedName>
    <definedName name="鹿児島４" localSheetId="6">'[1]（４）町村議会'!#REF!</definedName>
    <definedName name="鹿児島４" localSheetId="7">'[1]（４）町村議会'!#REF!</definedName>
    <definedName name="鹿児島４" localSheetId="0">'[1]（４）町村議会'!#REF!</definedName>
    <definedName name="鹿児島４" localSheetId="1">'[1]（４）町村議会'!#REF!</definedName>
    <definedName name="鹿児島４">'[1]（４）町村議会'!#REF!</definedName>
    <definedName name="秋田４" localSheetId="4">'[1]（４）町村議会'!#REF!</definedName>
    <definedName name="秋田４" localSheetId="5">'[1]（４）町村議会'!#REF!</definedName>
    <definedName name="秋田４" localSheetId="6">'[1]（４）町村議会'!#REF!</definedName>
    <definedName name="秋田４" localSheetId="7">'[1]（４）町村議会'!#REF!</definedName>
    <definedName name="秋田４" localSheetId="0">'[1]（４）町村議会'!#REF!</definedName>
    <definedName name="秋田４" localSheetId="1">'[1]（４）町村議会'!#REF!</definedName>
    <definedName name="秋田４">'[1]（４）町村議会'!#REF!</definedName>
    <definedName name="新潟４" localSheetId="4">'[1]（４）町村議会'!#REF!</definedName>
    <definedName name="新潟４" localSheetId="5">'[1]（４）町村議会'!#REF!</definedName>
    <definedName name="新潟４" localSheetId="6">'[1]（４）町村議会'!#REF!</definedName>
    <definedName name="新潟４" localSheetId="7">'[1]（４）町村議会'!#REF!</definedName>
    <definedName name="新潟４" localSheetId="0">'[1]（４）町村議会'!#REF!</definedName>
    <definedName name="新潟４" localSheetId="1">'[1]（４）町村議会'!#REF!</definedName>
    <definedName name="新潟４">'[1]（４）町村議会'!#REF!</definedName>
    <definedName name="神奈川４" localSheetId="4">'[1]（４）町村議会'!#REF!</definedName>
    <definedName name="神奈川４" localSheetId="5">'[1]（４）町村議会'!#REF!</definedName>
    <definedName name="神奈川４" localSheetId="6">'[1]（４）町村議会'!#REF!</definedName>
    <definedName name="神奈川４" localSheetId="7">'[1]（４）町村議会'!#REF!</definedName>
    <definedName name="神奈川４" localSheetId="0">'[1]（４）町村議会'!#REF!</definedName>
    <definedName name="神奈川４" localSheetId="1">'[1]（４）町村議会'!#REF!</definedName>
    <definedName name="神奈川４">'[1]（４）町村議会'!#REF!</definedName>
    <definedName name="青森４" localSheetId="4">'[1]（４）町村議会'!#REF!</definedName>
    <definedName name="青森４" localSheetId="5">'[1]（４）町村議会'!#REF!</definedName>
    <definedName name="青森４" localSheetId="6">'[1]（４）町村議会'!#REF!</definedName>
    <definedName name="青森４" localSheetId="7">'[1]（４）町村議会'!#REF!</definedName>
    <definedName name="青森４" localSheetId="0">'[1]（４）町村議会'!#REF!</definedName>
    <definedName name="青森４" localSheetId="1">'[1]（４）町村議会'!#REF!</definedName>
    <definedName name="青森４">'[1]（４）町村議会'!#REF!</definedName>
    <definedName name="静岡４" localSheetId="4">'[1]（４）町村議会'!#REF!</definedName>
    <definedName name="静岡４" localSheetId="5">'[1]（４）町村議会'!#REF!</definedName>
    <definedName name="静岡４" localSheetId="6">'[1]（４）町村議会'!#REF!</definedName>
    <definedName name="静岡４" localSheetId="7">'[1]（４）町村議会'!#REF!</definedName>
    <definedName name="静岡４" localSheetId="0">'[1]（４）町村議会'!#REF!</definedName>
    <definedName name="静岡４" localSheetId="1">'[1]（４）町村議会'!#REF!</definedName>
    <definedName name="静岡４">'[1]（４）町村議会'!#REF!</definedName>
    <definedName name="石川４" localSheetId="4">'[1]（４）町村議会'!#REF!</definedName>
    <definedName name="石川４" localSheetId="5">'[1]（４）町村議会'!#REF!</definedName>
    <definedName name="石川４" localSheetId="6">'[1]（４）町村議会'!#REF!</definedName>
    <definedName name="石川４" localSheetId="7">'[1]（４）町村議会'!#REF!</definedName>
    <definedName name="石川４" localSheetId="0">'[1]（４）町村議会'!#REF!</definedName>
    <definedName name="石川４" localSheetId="1">'[1]（４）町村議会'!#REF!</definedName>
    <definedName name="石川４">'[1]（４）町村議会'!#REF!</definedName>
    <definedName name="千葉４" localSheetId="4">'[1]（４）町村議会'!#REF!</definedName>
    <definedName name="千葉４" localSheetId="5">'[1]（４）町村議会'!#REF!</definedName>
    <definedName name="千葉４" localSheetId="6">'[1]（４）町村議会'!#REF!</definedName>
    <definedName name="千葉４" localSheetId="7">'[1]（４）町村議会'!#REF!</definedName>
    <definedName name="千葉４" localSheetId="0">'[1]（４）町村議会'!#REF!</definedName>
    <definedName name="千葉４" localSheetId="1">'[1]（４）町村議会'!#REF!</definedName>
    <definedName name="千葉４">'[1]（４）町村議会'!#REF!</definedName>
    <definedName name="総括表１">#REF!</definedName>
    <definedName name="大阪４" localSheetId="4">'[1]（４）町村議会'!#REF!</definedName>
    <definedName name="大阪４" localSheetId="5">'[1]（４）町村議会'!#REF!</definedName>
    <definedName name="大阪４" localSheetId="6">'[1]（４）町村議会'!#REF!</definedName>
    <definedName name="大阪４" localSheetId="7">'[1]（４）町村議会'!#REF!</definedName>
    <definedName name="大阪４" localSheetId="0">'[1]（４）町村議会'!#REF!</definedName>
    <definedName name="大阪４" localSheetId="1">'[1]（４）町村議会'!#REF!</definedName>
    <definedName name="大阪４">'[1]（４）町村議会'!#REF!</definedName>
    <definedName name="大分４" localSheetId="4">'[1]（４）町村議会'!#REF!</definedName>
    <definedName name="大分４" localSheetId="5">'[1]（４）町村議会'!#REF!</definedName>
    <definedName name="大分４" localSheetId="6">'[1]（４）町村議会'!#REF!</definedName>
    <definedName name="大分４" localSheetId="7">'[1]（４）町村議会'!#REF!</definedName>
    <definedName name="大分４" localSheetId="0">'[1]（４）町村議会'!#REF!</definedName>
    <definedName name="大分４" localSheetId="1">'[1]（４）町村議会'!#REF!</definedName>
    <definedName name="大分４">'[1]（４）町村議会'!#REF!</definedName>
    <definedName name="長崎４" localSheetId="4">'[1]（４）町村議会'!#REF!</definedName>
    <definedName name="長崎４" localSheetId="5">'[1]（４）町村議会'!#REF!</definedName>
    <definedName name="長崎４" localSheetId="6">'[1]（４）町村議会'!#REF!</definedName>
    <definedName name="長崎４" localSheetId="7">'[1]（４）町村議会'!#REF!</definedName>
    <definedName name="長崎４" localSheetId="0">'[1]（４）町村議会'!#REF!</definedName>
    <definedName name="長崎４" localSheetId="1">'[1]（４）町村議会'!#REF!</definedName>
    <definedName name="長崎４">'[1]（４）町村議会'!#REF!</definedName>
    <definedName name="長野４" localSheetId="4">'[1]（４）町村議会'!#REF!</definedName>
    <definedName name="長野４" localSheetId="5">'[1]（４）町村議会'!#REF!</definedName>
    <definedName name="長野４" localSheetId="6">'[1]（４）町村議会'!#REF!</definedName>
    <definedName name="長野４" localSheetId="7">'[1]（４）町村議会'!#REF!</definedName>
    <definedName name="長野４" localSheetId="0">'[1]（４）町村議会'!#REF!</definedName>
    <definedName name="長野４" localSheetId="1">'[1]（４）町村議会'!#REF!</definedName>
    <definedName name="長野４">'[1]（４）町村議会'!#REF!</definedName>
    <definedName name="鳥取４" localSheetId="4">'[1]（４）町村議会'!#REF!</definedName>
    <definedName name="鳥取４" localSheetId="5">'[1]（４）町村議会'!#REF!</definedName>
    <definedName name="鳥取４" localSheetId="6">'[1]（４）町村議会'!#REF!</definedName>
    <definedName name="鳥取４" localSheetId="7">'[1]（４）町村議会'!#REF!</definedName>
    <definedName name="鳥取４" localSheetId="0">'[1]（４）町村議会'!#REF!</definedName>
    <definedName name="鳥取４" localSheetId="1">'[1]（４）町村議会'!#REF!</definedName>
    <definedName name="鳥取４">'[1]（４）町村議会'!#REF!</definedName>
    <definedName name="島根４" localSheetId="4">'[1]（４）町村議会'!#REF!</definedName>
    <definedName name="島根４" localSheetId="5">'[1]（４）町村議会'!#REF!</definedName>
    <definedName name="島根４" localSheetId="6">'[1]（４）町村議会'!#REF!</definedName>
    <definedName name="島根４" localSheetId="7">'[1]（４）町村議会'!#REF!</definedName>
    <definedName name="島根４" localSheetId="0">'[1]（４）町村議会'!#REF!</definedName>
    <definedName name="島根４" localSheetId="1">'[1]（４）町村議会'!#REF!</definedName>
    <definedName name="島根４">'[1]（４）町村議会'!#REF!</definedName>
    <definedName name="東京４" localSheetId="4">'[1]（４）町村議会'!#REF!</definedName>
    <definedName name="東京４" localSheetId="5">'[1]（４）町村議会'!#REF!</definedName>
    <definedName name="東京４" localSheetId="6">'[1]（４）町村議会'!#REF!</definedName>
    <definedName name="東京４" localSheetId="7">'[1]（４）町村議会'!#REF!</definedName>
    <definedName name="東京４" localSheetId="0">'[1]（４）町村議会'!#REF!</definedName>
    <definedName name="東京４" localSheetId="1">'[1]（４）町村議会'!#REF!</definedName>
    <definedName name="東京４">'[1]（４）町村議会'!#REF!</definedName>
    <definedName name="徳島４" localSheetId="4">'[1]（４）町村議会'!#REF!</definedName>
    <definedName name="徳島４" localSheetId="5">'[1]（４）町村議会'!#REF!</definedName>
    <definedName name="徳島４" localSheetId="6">'[1]（４）町村議会'!#REF!</definedName>
    <definedName name="徳島４" localSheetId="7">'[1]（４）町村議会'!#REF!</definedName>
    <definedName name="徳島４" localSheetId="0">'[1]（４）町村議会'!#REF!</definedName>
    <definedName name="徳島４" localSheetId="1">'[1]（４）町村議会'!#REF!</definedName>
    <definedName name="徳島４">'[1]（４）町村議会'!#REF!</definedName>
    <definedName name="栃木４" localSheetId="4">'[1]（４）町村議会'!#REF!</definedName>
    <definedName name="栃木４" localSheetId="5">'[1]（４）町村議会'!#REF!</definedName>
    <definedName name="栃木４" localSheetId="6">'[1]（４）町村議会'!#REF!</definedName>
    <definedName name="栃木４" localSheetId="7">'[1]（４）町村議会'!#REF!</definedName>
    <definedName name="栃木４" localSheetId="0">'[1]（４）町村議会'!#REF!</definedName>
    <definedName name="栃木４" localSheetId="1">'[1]（４）町村議会'!#REF!</definedName>
    <definedName name="栃木４">'[1]（４）町村議会'!#REF!</definedName>
    <definedName name="奈良４" localSheetId="4">'[1]（４）町村議会'!#REF!</definedName>
    <definedName name="奈良４" localSheetId="5">'[1]（４）町村議会'!#REF!</definedName>
    <definedName name="奈良４" localSheetId="6">'[1]（４）町村議会'!#REF!</definedName>
    <definedName name="奈良４" localSheetId="7">'[1]（４）町村議会'!#REF!</definedName>
    <definedName name="奈良４" localSheetId="0">'[1]（４）町村議会'!#REF!</definedName>
    <definedName name="奈良４" localSheetId="1">'[1]（４）町村議会'!#REF!</definedName>
    <definedName name="奈良４">'[1]（４）町村議会'!#REF!</definedName>
    <definedName name="富山４" localSheetId="4">'[1]（４）町村議会'!#REF!</definedName>
    <definedName name="富山４" localSheetId="5">'[1]（４）町村議会'!#REF!</definedName>
    <definedName name="富山４" localSheetId="6">'[1]（４）町村議会'!#REF!</definedName>
    <definedName name="富山４" localSheetId="7">'[1]（４）町村議会'!#REF!</definedName>
    <definedName name="富山４" localSheetId="0">'[1]（４）町村議会'!#REF!</definedName>
    <definedName name="富山４" localSheetId="1">'[1]（４）町村議会'!#REF!</definedName>
    <definedName name="富山４">'[1]（４）町村議会'!#REF!</definedName>
    <definedName name="福井４" localSheetId="4">'[1]（４）町村議会'!#REF!</definedName>
    <definedName name="福井４" localSheetId="5">'[1]（４）町村議会'!#REF!</definedName>
    <definedName name="福井４" localSheetId="6">'[1]（４）町村議会'!#REF!</definedName>
    <definedName name="福井４" localSheetId="7">'[1]（４）町村議会'!#REF!</definedName>
    <definedName name="福井４" localSheetId="0">'[1]（４）町村議会'!#REF!</definedName>
    <definedName name="福井４" localSheetId="1">'[1]（４）町村議会'!#REF!</definedName>
    <definedName name="福井４">'[1]（４）町村議会'!#REF!</definedName>
    <definedName name="福岡４" localSheetId="4">'[1]（４）町村議会'!#REF!</definedName>
    <definedName name="福岡４" localSheetId="5">'[1]（４）町村議会'!#REF!</definedName>
    <definedName name="福岡４" localSheetId="6">'[1]（４）町村議会'!#REF!</definedName>
    <definedName name="福岡４" localSheetId="7">'[1]（４）町村議会'!#REF!</definedName>
    <definedName name="福岡４" localSheetId="0">'[1]（４）町村議会'!#REF!</definedName>
    <definedName name="福岡４" localSheetId="1">'[1]（４）町村議会'!#REF!</definedName>
    <definedName name="福岡４">'[1]（４）町村議会'!#REF!</definedName>
    <definedName name="福島４" localSheetId="4">'[1]（４）町村議会'!#REF!</definedName>
    <definedName name="福島４" localSheetId="5">'[1]（４）町村議会'!#REF!</definedName>
    <definedName name="福島４" localSheetId="6">'[1]（４）町村議会'!#REF!</definedName>
    <definedName name="福島４" localSheetId="7">'[1]（４）町村議会'!#REF!</definedName>
    <definedName name="福島４" localSheetId="0">'[1]（４）町村議会'!#REF!</definedName>
    <definedName name="福島４" localSheetId="1">'[1]（４）町村議会'!#REF!</definedName>
    <definedName name="福島４">'[1]（４）町村議会'!#REF!</definedName>
    <definedName name="兵庫" localSheetId="4">#REF!</definedName>
    <definedName name="兵庫" localSheetId="5">#REF!</definedName>
    <definedName name="兵庫" localSheetId="6">#REF!</definedName>
    <definedName name="兵庫" localSheetId="7">#REF!</definedName>
    <definedName name="兵庫" localSheetId="0">#REF!</definedName>
    <definedName name="兵庫" localSheetId="1">#REF!</definedName>
    <definedName name="兵庫">#REF!</definedName>
    <definedName name="兵庫４" localSheetId="4">'[1]（４）町村議会'!#REF!</definedName>
    <definedName name="兵庫４" localSheetId="5">'[1]（４）町村議会'!#REF!</definedName>
    <definedName name="兵庫４" localSheetId="6">'[1]（４）町村議会'!#REF!</definedName>
    <definedName name="兵庫４" localSheetId="7">'[1]（４）町村議会'!#REF!</definedName>
    <definedName name="兵庫４" localSheetId="0">'[1]（４）町村議会'!#REF!</definedName>
    <definedName name="兵庫４" localSheetId="1">'[1]（４）町村議会'!#REF!</definedName>
    <definedName name="兵庫４">'[1]（４）町村議会'!#REF!</definedName>
    <definedName name="北海道４" localSheetId="4">'[1]（４）町村議会'!#REF!</definedName>
    <definedName name="北海道４" localSheetId="5">'[1]（４）町村議会'!#REF!</definedName>
    <definedName name="北海道４" localSheetId="6">'[1]（４）町村議会'!#REF!</definedName>
    <definedName name="北海道４" localSheetId="7">'[1]（４）町村議会'!#REF!</definedName>
    <definedName name="北海道４" localSheetId="0">'[1]（４）町村議会'!#REF!</definedName>
    <definedName name="北海道４" localSheetId="1">'[1]（４）町村議会'!#REF!</definedName>
    <definedName name="北海道４">'[1]（４）町村議会'!#REF!</definedName>
    <definedName name="北海道５" localSheetId="4">#REF!,#REF!,#REF!,#REF!,#REF!</definedName>
    <definedName name="北海道５" localSheetId="5">#REF!,#REF!,#REF!,#REF!,#REF!</definedName>
    <definedName name="北海道５" localSheetId="6">#REF!,#REF!,#REF!,#REF!,#REF!</definedName>
    <definedName name="北海道５" localSheetId="7">#REF!,#REF!,#REF!,#REF!,#REF!</definedName>
    <definedName name="北海道５" localSheetId="0">#REF!,#REF!,#REF!,#REF!,#REF!</definedName>
    <definedName name="北海道５" localSheetId="1">#REF!,#REF!,#REF!,#REF!,#REF!</definedName>
    <definedName name="北海道５">#REF!,#REF!,#REF!,#REF!,#REF!</definedName>
    <definedName name="和歌山４" localSheetId="4">'[1]（４）町村議会'!#REF!</definedName>
    <definedName name="和歌山４" localSheetId="5">'[1]（４）町村議会'!#REF!</definedName>
    <definedName name="和歌山４" localSheetId="6">'[1]（４）町村議会'!#REF!</definedName>
    <definedName name="和歌山４" localSheetId="7">'[1]（４）町村議会'!#REF!</definedName>
    <definedName name="和歌山４" localSheetId="0">'[1]（４）町村議会'!#REF!</definedName>
    <definedName name="和歌山４" localSheetId="1">'[1]（４）町村議会'!#REF!</definedName>
    <definedName name="和歌山４">'[1]（４）町村議会'!#REF!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9" l="1"/>
  <c r="R28" i="9"/>
  <c r="S28" i="9" l="1"/>
  <c r="W32" i="10"/>
  <c r="T26" i="10"/>
  <c r="Q51" i="8" l="1"/>
  <c r="P51" i="8"/>
  <c r="O51" i="8"/>
  <c r="Q51" i="6"/>
  <c r="P51" i="6"/>
  <c r="O51" i="6"/>
  <c r="K51" i="6"/>
  <c r="O38" i="10" l="1"/>
  <c r="N38" i="10"/>
  <c r="P38" i="10"/>
  <c r="AL51" i="5"/>
  <c r="AK51" i="5"/>
  <c r="AN50" i="6"/>
  <c r="AM50" i="6"/>
  <c r="AO50" i="6" s="1"/>
  <c r="AN49" i="6"/>
  <c r="AO49" i="6" s="1"/>
  <c r="AM49" i="6"/>
  <c r="AN48" i="6"/>
  <c r="AM48" i="6"/>
  <c r="AO48" i="6" s="1"/>
  <c r="AN47" i="6"/>
  <c r="AM47" i="6"/>
  <c r="AO47" i="6" s="1"/>
  <c r="AO46" i="6"/>
  <c r="AN46" i="6"/>
  <c r="AM46" i="6"/>
  <c r="AN45" i="6"/>
  <c r="AM45" i="6"/>
  <c r="AO45" i="6" s="1"/>
  <c r="AN44" i="6"/>
  <c r="AM44" i="6"/>
  <c r="AO44" i="6" s="1"/>
  <c r="AN43" i="6"/>
  <c r="AM43" i="6"/>
  <c r="AO43" i="6" s="1"/>
  <c r="AN42" i="6"/>
  <c r="AM42" i="6"/>
  <c r="AO42" i="6" s="1"/>
  <c r="AN41" i="6"/>
  <c r="AM41" i="6"/>
  <c r="AN40" i="6"/>
  <c r="AM40" i="6"/>
  <c r="AO40" i="6" s="1"/>
  <c r="AN39" i="6"/>
  <c r="AM39" i="6"/>
  <c r="AO39" i="6" s="1"/>
  <c r="AO38" i="6"/>
  <c r="AN38" i="6"/>
  <c r="AM38" i="6"/>
  <c r="AN37" i="6"/>
  <c r="AM37" i="6"/>
  <c r="AO37" i="6" s="1"/>
  <c r="AN36" i="6"/>
  <c r="AM36" i="6"/>
  <c r="AO36" i="6" s="1"/>
  <c r="AN35" i="6"/>
  <c r="AM35" i="6"/>
  <c r="AO35" i="6" s="1"/>
  <c r="AN34" i="6"/>
  <c r="AM34" i="6"/>
  <c r="AO34" i="6" s="1"/>
  <c r="AN33" i="6"/>
  <c r="AO33" i="6" s="1"/>
  <c r="AM33" i="6"/>
  <c r="AN32" i="6"/>
  <c r="AM32" i="6"/>
  <c r="AO32" i="6" s="1"/>
  <c r="AN31" i="6"/>
  <c r="AM31" i="6"/>
  <c r="AO31" i="6" s="1"/>
  <c r="AO30" i="6"/>
  <c r="AN30" i="6"/>
  <c r="AM30" i="6"/>
  <c r="AN29" i="6"/>
  <c r="AM29" i="6"/>
  <c r="AO29" i="6" s="1"/>
  <c r="AN28" i="6"/>
  <c r="AM28" i="6"/>
  <c r="AO28" i="6" s="1"/>
  <c r="AN27" i="6"/>
  <c r="AM27" i="6"/>
  <c r="AN26" i="6"/>
  <c r="AM26" i="6"/>
  <c r="AO26" i="6" s="1"/>
  <c r="AN25" i="6"/>
  <c r="AO25" i="6" s="1"/>
  <c r="AM25" i="6"/>
  <c r="AN24" i="6"/>
  <c r="AM24" i="6"/>
  <c r="AO24" i="6" s="1"/>
  <c r="AN23" i="6"/>
  <c r="AM23" i="6"/>
  <c r="AO23" i="6" s="1"/>
  <c r="AO22" i="6"/>
  <c r="AN22" i="6"/>
  <c r="AM22" i="6"/>
  <c r="AN21" i="6"/>
  <c r="AM21" i="6"/>
  <c r="AO21" i="6" s="1"/>
  <c r="AN20" i="6"/>
  <c r="AM20" i="6"/>
  <c r="AO20" i="6" s="1"/>
  <c r="AN19" i="6"/>
  <c r="AM19" i="6"/>
  <c r="AO19" i="6" s="1"/>
  <c r="AN18" i="6"/>
  <c r="AM18" i="6"/>
  <c r="AO18" i="6" s="1"/>
  <c r="AN17" i="6"/>
  <c r="AO17" i="6" s="1"/>
  <c r="AM17" i="6"/>
  <c r="AN16" i="6"/>
  <c r="AM16" i="6"/>
  <c r="AO16" i="6" s="1"/>
  <c r="AN15" i="6"/>
  <c r="AM15" i="6"/>
  <c r="AO15" i="6" s="1"/>
  <c r="AO14" i="6"/>
  <c r="AN14" i="6"/>
  <c r="AM14" i="6"/>
  <c r="AN13" i="6"/>
  <c r="AM13" i="6"/>
  <c r="AO13" i="6" s="1"/>
  <c r="AN12" i="6"/>
  <c r="AM12" i="6"/>
  <c r="AO12" i="6" s="1"/>
  <c r="AN11" i="6"/>
  <c r="AM11" i="6"/>
  <c r="AO11" i="6" s="1"/>
  <c r="AN10" i="6"/>
  <c r="AM10" i="6"/>
  <c r="AO10" i="6" s="1"/>
  <c r="AN9" i="6"/>
  <c r="AO9" i="6" s="1"/>
  <c r="AM9" i="6"/>
  <c r="AN8" i="6"/>
  <c r="AM8" i="6"/>
  <c r="AO8" i="6" s="1"/>
  <c r="AN7" i="6"/>
  <c r="AM7" i="6"/>
  <c r="AO7" i="6" s="1"/>
  <c r="AO6" i="6"/>
  <c r="AN6" i="6"/>
  <c r="AM6" i="6"/>
  <c r="AN5" i="6"/>
  <c r="AM5" i="6"/>
  <c r="AO5" i="6" s="1"/>
  <c r="AN4" i="6"/>
  <c r="AM4" i="6"/>
  <c r="AM51" i="5"/>
  <c r="AJ51" i="5"/>
  <c r="AI51" i="5"/>
  <c r="AH51" i="5"/>
  <c r="AG51" i="5"/>
  <c r="AF51" i="5"/>
  <c r="AE51" i="5"/>
  <c r="AD51" i="5"/>
  <c r="AC51" i="5"/>
  <c r="AB51" i="5"/>
  <c r="AA51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B51" i="5"/>
  <c r="AL51" i="6"/>
  <c r="AK51" i="6"/>
  <c r="AJ51" i="6"/>
  <c r="AI51" i="6"/>
  <c r="AH51" i="6"/>
  <c r="AG51" i="6"/>
  <c r="AF51" i="6"/>
  <c r="AE51" i="6"/>
  <c r="AD51" i="6"/>
  <c r="AC51" i="6"/>
  <c r="AB51" i="6"/>
  <c r="AA51" i="6"/>
  <c r="Z51" i="6"/>
  <c r="Y51" i="6"/>
  <c r="X51" i="6"/>
  <c r="W51" i="6"/>
  <c r="V51" i="6"/>
  <c r="U51" i="6"/>
  <c r="T51" i="6"/>
  <c r="S51" i="6"/>
  <c r="R51" i="6"/>
  <c r="N51" i="6"/>
  <c r="M51" i="6"/>
  <c r="L51" i="6"/>
  <c r="J51" i="6"/>
  <c r="I51" i="6"/>
  <c r="H51" i="6"/>
  <c r="G51" i="6"/>
  <c r="F51" i="6"/>
  <c r="E51" i="6"/>
  <c r="D51" i="6"/>
  <c r="C51" i="6"/>
  <c r="B51" i="6"/>
  <c r="AL51" i="7"/>
  <c r="AK51" i="7"/>
  <c r="AJ51" i="7"/>
  <c r="AI51" i="7"/>
  <c r="AH51" i="7"/>
  <c r="AG51" i="7"/>
  <c r="AF51" i="7"/>
  <c r="AE51" i="7"/>
  <c r="AD51" i="7"/>
  <c r="AC51" i="7"/>
  <c r="AB51" i="7"/>
  <c r="AA51" i="7"/>
  <c r="Z51" i="7"/>
  <c r="Y51" i="7"/>
  <c r="X51" i="7"/>
  <c r="W51" i="7"/>
  <c r="V51" i="7"/>
  <c r="U51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B51" i="8"/>
  <c r="AO50" i="5"/>
  <c r="AN50" i="5"/>
  <c r="AM50" i="5"/>
  <c r="AN49" i="5"/>
  <c r="AO49" i="5" s="1"/>
  <c r="AM49" i="5"/>
  <c r="AN48" i="5"/>
  <c r="AM48" i="5"/>
  <c r="AO48" i="5" s="1"/>
  <c r="AN47" i="5"/>
  <c r="AM47" i="5"/>
  <c r="AO47" i="5" s="1"/>
  <c r="AO46" i="5"/>
  <c r="AN46" i="5"/>
  <c r="AM46" i="5"/>
  <c r="AN45" i="5"/>
  <c r="AM45" i="5"/>
  <c r="AO45" i="5" s="1"/>
  <c r="AN44" i="5"/>
  <c r="AM44" i="5"/>
  <c r="AO44" i="5" s="1"/>
  <c r="AN43" i="5"/>
  <c r="AM43" i="5"/>
  <c r="AO43" i="5" s="1"/>
  <c r="AO42" i="5"/>
  <c r="AN42" i="5"/>
  <c r="AM42" i="5"/>
  <c r="AN41" i="5"/>
  <c r="AO41" i="5" s="1"/>
  <c r="AM41" i="5"/>
  <c r="AN40" i="5"/>
  <c r="AM40" i="5"/>
  <c r="AO40" i="5" s="1"/>
  <c r="AN39" i="5"/>
  <c r="AM39" i="5"/>
  <c r="AO39" i="5" s="1"/>
  <c r="AO38" i="5"/>
  <c r="AN38" i="5"/>
  <c r="AM38" i="5"/>
  <c r="AN37" i="5"/>
  <c r="AM37" i="5"/>
  <c r="AO37" i="5" s="1"/>
  <c r="AN36" i="5"/>
  <c r="AM36" i="5"/>
  <c r="AO36" i="5" s="1"/>
  <c r="AN35" i="5"/>
  <c r="AM35" i="5"/>
  <c r="AO35" i="5" s="1"/>
  <c r="AO34" i="5"/>
  <c r="AN34" i="5"/>
  <c r="AM34" i="5"/>
  <c r="AN33" i="5"/>
  <c r="AO33" i="5" s="1"/>
  <c r="AM33" i="5"/>
  <c r="AN32" i="5"/>
  <c r="AM32" i="5"/>
  <c r="AO32" i="5" s="1"/>
  <c r="AN31" i="5"/>
  <c r="AM31" i="5"/>
  <c r="AO31" i="5" s="1"/>
  <c r="AO30" i="5"/>
  <c r="AN30" i="5"/>
  <c r="AM30" i="5"/>
  <c r="AN29" i="5"/>
  <c r="AM29" i="5"/>
  <c r="AO29" i="5" s="1"/>
  <c r="AN28" i="5"/>
  <c r="AM28" i="5"/>
  <c r="AO28" i="5" s="1"/>
  <c r="AN27" i="5"/>
  <c r="AM27" i="5"/>
  <c r="AO27" i="5" s="1"/>
  <c r="AO26" i="5"/>
  <c r="AN26" i="5"/>
  <c r="AM26" i="5"/>
  <c r="AN25" i="5"/>
  <c r="AO25" i="5" s="1"/>
  <c r="AM25" i="5"/>
  <c r="AN24" i="5"/>
  <c r="AM24" i="5"/>
  <c r="AO24" i="5" s="1"/>
  <c r="AN23" i="5"/>
  <c r="AM23" i="5"/>
  <c r="AO23" i="5" s="1"/>
  <c r="AO22" i="5"/>
  <c r="AN22" i="5"/>
  <c r="AM22" i="5"/>
  <c r="AN21" i="5"/>
  <c r="AM21" i="5"/>
  <c r="AO21" i="5" s="1"/>
  <c r="AN20" i="5"/>
  <c r="AM20" i="5"/>
  <c r="AO20" i="5" s="1"/>
  <c r="AN19" i="5"/>
  <c r="AM19" i="5"/>
  <c r="AO19" i="5" s="1"/>
  <c r="AO18" i="5"/>
  <c r="AN18" i="5"/>
  <c r="AM18" i="5"/>
  <c r="AN17" i="5"/>
  <c r="AO17" i="5" s="1"/>
  <c r="AM17" i="5"/>
  <c r="AN16" i="5"/>
  <c r="AM16" i="5"/>
  <c r="AO16" i="5" s="1"/>
  <c r="AN15" i="5"/>
  <c r="AM15" i="5"/>
  <c r="AO15" i="5" s="1"/>
  <c r="AN14" i="5"/>
  <c r="AO14" i="5" s="1"/>
  <c r="AO51" i="5" s="1"/>
  <c r="AM14" i="5"/>
  <c r="AN13" i="5"/>
  <c r="AM13" i="5"/>
  <c r="AO13" i="5" s="1"/>
  <c r="AN12" i="5"/>
  <c r="AM12" i="5"/>
  <c r="AO12" i="5" s="1"/>
  <c r="AN11" i="5"/>
  <c r="AM11" i="5"/>
  <c r="AO11" i="5" s="1"/>
  <c r="AO10" i="5"/>
  <c r="AN10" i="5"/>
  <c r="AM10" i="5"/>
  <c r="AN9" i="5"/>
  <c r="AO9" i="5" s="1"/>
  <c r="AM9" i="5"/>
  <c r="AN8" i="5"/>
  <c r="AM8" i="5"/>
  <c r="AO8" i="5" s="1"/>
  <c r="AN7" i="5"/>
  <c r="AM7" i="5"/>
  <c r="AO7" i="5" s="1"/>
  <c r="AO6" i="5"/>
  <c r="AN6" i="5"/>
  <c r="AM6" i="5"/>
  <c r="AN5" i="5"/>
  <c r="AM5" i="5"/>
  <c r="AO5" i="5" s="1"/>
  <c r="AN4" i="5"/>
  <c r="AM4" i="5"/>
  <c r="AN50" i="7"/>
  <c r="AM50" i="7"/>
  <c r="AO50" i="7" s="1"/>
  <c r="AN49" i="7"/>
  <c r="AO49" i="7" s="1"/>
  <c r="AM49" i="7"/>
  <c r="AN48" i="7"/>
  <c r="AM48" i="7"/>
  <c r="AO48" i="7" s="1"/>
  <c r="AN47" i="7"/>
  <c r="AM47" i="7"/>
  <c r="AO47" i="7" s="1"/>
  <c r="AO46" i="7"/>
  <c r="AN46" i="7"/>
  <c r="AM46" i="7"/>
  <c r="AN45" i="7"/>
  <c r="AM45" i="7"/>
  <c r="AO45" i="7" s="1"/>
  <c r="AN44" i="7"/>
  <c r="AM44" i="7"/>
  <c r="AO44" i="7" s="1"/>
  <c r="AN43" i="7"/>
  <c r="AM43" i="7"/>
  <c r="AO43" i="7" s="1"/>
  <c r="AN42" i="7"/>
  <c r="AM42" i="7"/>
  <c r="AO42" i="7" s="1"/>
  <c r="AN41" i="7"/>
  <c r="AO41" i="7" s="1"/>
  <c r="AM41" i="7"/>
  <c r="AN40" i="7"/>
  <c r="AM40" i="7"/>
  <c r="AO40" i="7" s="1"/>
  <c r="AN39" i="7"/>
  <c r="AM39" i="7"/>
  <c r="AO39" i="7" s="1"/>
  <c r="AO38" i="7"/>
  <c r="AN38" i="7"/>
  <c r="AM38" i="7"/>
  <c r="AN37" i="7"/>
  <c r="AM37" i="7"/>
  <c r="AO37" i="7" s="1"/>
  <c r="AN36" i="7"/>
  <c r="AM36" i="7"/>
  <c r="AO36" i="7" s="1"/>
  <c r="AN35" i="7"/>
  <c r="AM35" i="7"/>
  <c r="AO35" i="7" s="1"/>
  <c r="AN34" i="7"/>
  <c r="AM34" i="7"/>
  <c r="AO34" i="7" s="1"/>
  <c r="AN33" i="7"/>
  <c r="AN51" i="7" s="1"/>
  <c r="AM33" i="7"/>
  <c r="AM51" i="7" s="1"/>
  <c r="AN32" i="7"/>
  <c r="AM32" i="7"/>
  <c r="AO32" i="7" s="1"/>
  <c r="AN31" i="7"/>
  <c r="AM31" i="7"/>
  <c r="AO31" i="7" s="1"/>
  <c r="AO30" i="7"/>
  <c r="AN30" i="7"/>
  <c r="AM30" i="7"/>
  <c r="AN29" i="7"/>
  <c r="AM29" i="7"/>
  <c r="AO29" i="7" s="1"/>
  <c r="AN28" i="7"/>
  <c r="AM28" i="7"/>
  <c r="AO28" i="7" s="1"/>
  <c r="AN27" i="7"/>
  <c r="AM27" i="7"/>
  <c r="AO27" i="7" s="1"/>
  <c r="AN26" i="7"/>
  <c r="AM26" i="7"/>
  <c r="AO26" i="7" s="1"/>
  <c r="AN25" i="7"/>
  <c r="AO25" i="7" s="1"/>
  <c r="AM25" i="7"/>
  <c r="AN24" i="7"/>
  <c r="AM24" i="7"/>
  <c r="AO24" i="7" s="1"/>
  <c r="AN23" i="7"/>
  <c r="AM23" i="7"/>
  <c r="AO23" i="7" s="1"/>
  <c r="AO22" i="7"/>
  <c r="AN22" i="7"/>
  <c r="AM22" i="7"/>
  <c r="AN21" i="7"/>
  <c r="AM21" i="7"/>
  <c r="AO21" i="7" s="1"/>
  <c r="AN20" i="7"/>
  <c r="AM20" i="7"/>
  <c r="AO20" i="7" s="1"/>
  <c r="AN19" i="7"/>
  <c r="AM19" i="7"/>
  <c r="AO19" i="7" s="1"/>
  <c r="AN18" i="7"/>
  <c r="AM18" i="7"/>
  <c r="AO18" i="7" s="1"/>
  <c r="AN17" i="7"/>
  <c r="AO17" i="7" s="1"/>
  <c r="AM17" i="7"/>
  <c r="AN16" i="7"/>
  <c r="AM16" i="7"/>
  <c r="AO16" i="7" s="1"/>
  <c r="AN15" i="7"/>
  <c r="AM15" i="7"/>
  <c r="AO15" i="7" s="1"/>
  <c r="AO14" i="7"/>
  <c r="AN14" i="7"/>
  <c r="AM14" i="7"/>
  <c r="AN13" i="7"/>
  <c r="AM13" i="7"/>
  <c r="AO13" i="7" s="1"/>
  <c r="AN12" i="7"/>
  <c r="AM12" i="7"/>
  <c r="AO12" i="7" s="1"/>
  <c r="AN11" i="7"/>
  <c r="AM11" i="7"/>
  <c r="AO11" i="7" s="1"/>
  <c r="AN10" i="7"/>
  <c r="AM10" i="7"/>
  <c r="AO10" i="7" s="1"/>
  <c r="AN9" i="7"/>
  <c r="AO9" i="7" s="1"/>
  <c r="AM9" i="7"/>
  <c r="AN8" i="7"/>
  <c r="AM8" i="7"/>
  <c r="AO8" i="7" s="1"/>
  <c r="AN7" i="7"/>
  <c r="AM7" i="7"/>
  <c r="AO7" i="7" s="1"/>
  <c r="AO6" i="7"/>
  <c r="AN6" i="7"/>
  <c r="AM6" i="7"/>
  <c r="AN5" i="7"/>
  <c r="AM5" i="7"/>
  <c r="AO5" i="7" s="1"/>
  <c r="AN4" i="7"/>
  <c r="AM4" i="7"/>
  <c r="AO4" i="7" s="1"/>
  <c r="AO27" i="6" l="1"/>
  <c r="AO41" i="6"/>
  <c r="AN51" i="6"/>
  <c r="AM51" i="6"/>
  <c r="AO33" i="7"/>
  <c r="AO51" i="7" s="1"/>
  <c r="AN51" i="5"/>
  <c r="AO4" i="6"/>
  <c r="AO4" i="5"/>
  <c r="AO51" i="6" l="1"/>
  <c r="Q25" i="10"/>
  <c r="E57" i="10" l="1"/>
  <c r="D57" i="10"/>
  <c r="T66" i="10"/>
  <c r="S66" i="10"/>
  <c r="D66" i="10"/>
  <c r="T63" i="10"/>
  <c r="D63" i="10"/>
  <c r="T60" i="10"/>
  <c r="J60" i="10"/>
  <c r="I60" i="10"/>
  <c r="H60" i="10"/>
  <c r="G60" i="10"/>
  <c r="F60" i="10"/>
  <c r="E60" i="10"/>
  <c r="D60" i="10"/>
  <c r="T57" i="10"/>
  <c r="M57" i="10"/>
  <c r="L57" i="10"/>
  <c r="K57" i="10"/>
  <c r="J57" i="10"/>
  <c r="I57" i="10"/>
  <c r="H57" i="10"/>
  <c r="G57" i="10"/>
  <c r="F57" i="10"/>
  <c r="T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T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T39" i="10"/>
  <c r="S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D24" i="10"/>
  <c r="D33" i="10"/>
  <c r="D30" i="10"/>
  <c r="AB27" i="10"/>
  <c r="AA27" i="10"/>
  <c r="Z27" i="10"/>
  <c r="Y27" i="10"/>
  <c r="X27" i="10"/>
  <c r="W27" i="10"/>
  <c r="J27" i="10"/>
  <c r="I27" i="10"/>
  <c r="H27" i="10"/>
  <c r="G27" i="10"/>
  <c r="F27" i="10"/>
  <c r="E27" i="10"/>
  <c r="D27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AB9" i="10"/>
  <c r="AA9" i="10"/>
  <c r="Z9" i="10"/>
  <c r="Y9" i="10"/>
  <c r="X9" i="10"/>
  <c r="W9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T26" i="9"/>
  <c r="S26" i="9"/>
  <c r="D41" i="10" l="1"/>
  <c r="P42" i="10"/>
  <c r="G41" i="10"/>
  <c r="F41" i="10"/>
  <c r="E41" i="10"/>
  <c r="AB8" i="10"/>
  <c r="AA8" i="10"/>
  <c r="Z8" i="10"/>
  <c r="J8" i="10"/>
  <c r="I8" i="10"/>
  <c r="H8" i="10"/>
  <c r="G8" i="10"/>
  <c r="F8" i="10"/>
  <c r="E8" i="10"/>
  <c r="T41" i="10"/>
  <c r="D8" i="10"/>
  <c r="AP51" i="6" l="1"/>
  <c r="B51" i="4"/>
  <c r="R27" i="9" l="1"/>
  <c r="Q27" i="9"/>
  <c r="S27" i="9" l="1"/>
  <c r="F15" i="9" s="1"/>
  <c r="M59" i="10"/>
  <c r="M60" i="10" s="1"/>
  <c r="L59" i="10"/>
  <c r="L60" i="10" s="1"/>
  <c r="K59" i="10"/>
  <c r="K60" i="10" s="1"/>
  <c r="M58" i="10"/>
  <c r="L58" i="10"/>
  <c r="K58" i="10"/>
  <c r="J59" i="10"/>
  <c r="I59" i="10"/>
  <c r="H59" i="10"/>
  <c r="J58" i="10"/>
  <c r="I58" i="10"/>
  <c r="H58" i="10"/>
  <c r="G59" i="10"/>
  <c r="F59" i="10"/>
  <c r="E59" i="10"/>
  <c r="G58" i="10"/>
  <c r="F58" i="10"/>
  <c r="E58" i="10"/>
  <c r="AB26" i="10"/>
  <c r="AA26" i="10"/>
  <c r="Z26" i="10"/>
  <c r="AB25" i="10"/>
  <c r="AA25" i="10"/>
  <c r="Z25" i="10"/>
  <c r="Y26" i="10"/>
  <c r="X26" i="10"/>
  <c r="W26" i="10"/>
  <c r="Y25" i="10"/>
  <c r="X25" i="10"/>
  <c r="W25" i="10"/>
  <c r="S26" i="10"/>
  <c r="R26" i="10"/>
  <c r="Q26" i="10"/>
  <c r="Q27" i="10" s="1"/>
  <c r="S25" i="10"/>
  <c r="R25" i="10"/>
  <c r="V26" i="10"/>
  <c r="V27" i="10" s="1"/>
  <c r="U26" i="10"/>
  <c r="T27" i="10"/>
  <c r="V25" i="10"/>
  <c r="U25" i="10"/>
  <c r="T25" i="10"/>
  <c r="P26" i="10"/>
  <c r="P27" i="10" s="1"/>
  <c r="O26" i="10"/>
  <c r="O27" i="10" s="1"/>
  <c r="N26" i="10"/>
  <c r="N27" i="10" s="1"/>
  <c r="P25" i="10"/>
  <c r="O25" i="10"/>
  <c r="N25" i="10"/>
  <c r="M26" i="10"/>
  <c r="M27" i="10" s="1"/>
  <c r="L26" i="10"/>
  <c r="L27" i="10" s="1"/>
  <c r="K26" i="10"/>
  <c r="K27" i="10" s="1"/>
  <c r="M25" i="10"/>
  <c r="L25" i="10"/>
  <c r="K25" i="10"/>
  <c r="J26" i="10"/>
  <c r="I26" i="10"/>
  <c r="H26" i="10"/>
  <c r="J25" i="10"/>
  <c r="I25" i="10"/>
  <c r="H25" i="10"/>
  <c r="E56" i="10"/>
  <c r="J56" i="10"/>
  <c r="I56" i="10"/>
  <c r="H56" i="10"/>
  <c r="J55" i="10"/>
  <c r="I55" i="10"/>
  <c r="H55" i="10"/>
  <c r="G56" i="10"/>
  <c r="F56" i="10"/>
  <c r="G55" i="10"/>
  <c r="F55" i="10"/>
  <c r="E55" i="10"/>
  <c r="AB23" i="10"/>
  <c r="AA23" i="10"/>
  <c r="Z23" i="10"/>
  <c r="AB22" i="10"/>
  <c r="AA22" i="10"/>
  <c r="Z22" i="10"/>
  <c r="Y23" i="10"/>
  <c r="X23" i="10"/>
  <c r="W23" i="10"/>
  <c r="Y22" i="10"/>
  <c r="X22" i="10"/>
  <c r="W22" i="10"/>
  <c r="S23" i="10"/>
  <c r="R23" i="10"/>
  <c r="Q23" i="10"/>
  <c r="S22" i="10"/>
  <c r="Q22" i="10"/>
  <c r="V23" i="10"/>
  <c r="U23" i="10"/>
  <c r="T23" i="10"/>
  <c r="V22" i="10"/>
  <c r="U22" i="10"/>
  <c r="T22" i="10"/>
  <c r="P23" i="10"/>
  <c r="O23" i="10"/>
  <c r="N23" i="10"/>
  <c r="P22" i="10"/>
  <c r="O22" i="10"/>
  <c r="N22" i="10"/>
  <c r="M23" i="10"/>
  <c r="L23" i="10"/>
  <c r="K23" i="10"/>
  <c r="M22" i="10"/>
  <c r="L22" i="10"/>
  <c r="K22" i="10"/>
  <c r="J23" i="10"/>
  <c r="I23" i="10"/>
  <c r="H23" i="10"/>
  <c r="J22" i="10"/>
  <c r="I22" i="10"/>
  <c r="H22" i="10"/>
  <c r="G26" i="10"/>
  <c r="F26" i="10"/>
  <c r="E26" i="10"/>
  <c r="D26" i="10"/>
  <c r="G23" i="10"/>
  <c r="F23" i="10"/>
  <c r="E23" i="10"/>
  <c r="E25" i="10"/>
  <c r="F14" i="9"/>
  <c r="G14" i="9"/>
  <c r="U27" i="10" l="1"/>
  <c r="R27" i="10"/>
  <c r="S27" i="10"/>
  <c r="T59" i="10"/>
  <c r="T58" i="10"/>
  <c r="T56" i="10"/>
  <c r="T55" i="10"/>
  <c r="Q40" i="10" l="1"/>
  <c r="G15" i="9"/>
  <c r="E15" i="9"/>
  <c r="E51" i="8" l="1"/>
  <c r="D51" i="8"/>
  <c r="C51" i="8"/>
  <c r="H51" i="8"/>
  <c r="G51" i="8"/>
  <c r="F51" i="8"/>
  <c r="K51" i="8"/>
  <c r="J51" i="8"/>
  <c r="I51" i="8"/>
  <c r="N51" i="8"/>
  <c r="M51" i="8"/>
  <c r="L51" i="8"/>
  <c r="T51" i="8"/>
  <c r="S51" i="8"/>
  <c r="R51" i="8"/>
  <c r="W51" i="8"/>
  <c r="V51" i="8"/>
  <c r="U51" i="8"/>
  <c r="Z51" i="8"/>
  <c r="Y51" i="8"/>
  <c r="X51" i="8"/>
  <c r="AC51" i="8"/>
  <c r="AB51" i="8"/>
  <c r="AA51" i="8"/>
  <c r="AF51" i="8"/>
  <c r="AE51" i="8"/>
  <c r="AD51" i="8"/>
  <c r="AI51" i="8"/>
  <c r="AH51" i="8"/>
  <c r="AG51" i="8"/>
  <c r="AL51" i="8"/>
  <c r="AK51" i="8"/>
  <c r="AJ51" i="8"/>
  <c r="AP51" i="8"/>
  <c r="AM46" i="8"/>
  <c r="AO46" i="8" s="1"/>
  <c r="AN46" i="8"/>
  <c r="AM47" i="8"/>
  <c r="AN47" i="8"/>
  <c r="AO47" i="8" s="1"/>
  <c r="AM48" i="8"/>
  <c r="AN48" i="8"/>
  <c r="AM49" i="8"/>
  <c r="AN49" i="8"/>
  <c r="AO49" i="8" s="1"/>
  <c r="AM50" i="8"/>
  <c r="AO50" i="8" s="1"/>
  <c r="AN50" i="8"/>
  <c r="AM45" i="8"/>
  <c r="AN45" i="8"/>
  <c r="AO45" i="8"/>
  <c r="AM6" i="8"/>
  <c r="AN6" i="8"/>
  <c r="AO6" i="8" s="1"/>
  <c r="AM7" i="8"/>
  <c r="AO7" i="8" s="1"/>
  <c r="AN7" i="8"/>
  <c r="AM8" i="8"/>
  <c r="AN8" i="8"/>
  <c r="AM9" i="8"/>
  <c r="AN9" i="8"/>
  <c r="AM10" i="8"/>
  <c r="AN10" i="8"/>
  <c r="AM11" i="8"/>
  <c r="AN11" i="8"/>
  <c r="AM12" i="8"/>
  <c r="AN12" i="8"/>
  <c r="AO12" i="8"/>
  <c r="AM13" i="8"/>
  <c r="AN13" i="8"/>
  <c r="AM14" i="8"/>
  <c r="AN14" i="8"/>
  <c r="AM15" i="8"/>
  <c r="AO15" i="8" s="1"/>
  <c r="AN15" i="8"/>
  <c r="AM16" i="8"/>
  <c r="AN16" i="8"/>
  <c r="AM17" i="8"/>
  <c r="AN17" i="8"/>
  <c r="AM18" i="8"/>
  <c r="AN18" i="8"/>
  <c r="AM19" i="8"/>
  <c r="AN19" i="8"/>
  <c r="AM20" i="8"/>
  <c r="AN20" i="8"/>
  <c r="AM21" i="8"/>
  <c r="AN21" i="8"/>
  <c r="AM22" i="8"/>
  <c r="AN22" i="8"/>
  <c r="AM23" i="8"/>
  <c r="AN23" i="8"/>
  <c r="AM24" i="8"/>
  <c r="AN24" i="8"/>
  <c r="AM25" i="8"/>
  <c r="AN25" i="8"/>
  <c r="AM26" i="8"/>
  <c r="AN26" i="8"/>
  <c r="AM27" i="8"/>
  <c r="AN27" i="8"/>
  <c r="AM28" i="8"/>
  <c r="AN28" i="8"/>
  <c r="AM29" i="8"/>
  <c r="AN29" i="8"/>
  <c r="AO29" i="8"/>
  <c r="AM30" i="8"/>
  <c r="AN30" i="8"/>
  <c r="AM31" i="8"/>
  <c r="AN31" i="8"/>
  <c r="AM32" i="8"/>
  <c r="AN32" i="8"/>
  <c r="AM33" i="8"/>
  <c r="AN33" i="8"/>
  <c r="AM34" i="8"/>
  <c r="AN34" i="8"/>
  <c r="AM35" i="8"/>
  <c r="AN35" i="8"/>
  <c r="AM36" i="8"/>
  <c r="AO36" i="8" s="1"/>
  <c r="AN36" i="8"/>
  <c r="AM37" i="8"/>
  <c r="AO37" i="8" s="1"/>
  <c r="AN37" i="8"/>
  <c r="AM38" i="8"/>
  <c r="AN38" i="8"/>
  <c r="AM39" i="8"/>
  <c r="AO39" i="8" s="1"/>
  <c r="AN39" i="8"/>
  <c r="AM40" i="8"/>
  <c r="AN40" i="8"/>
  <c r="AM41" i="8"/>
  <c r="AN41" i="8"/>
  <c r="AM42" i="8"/>
  <c r="AM51" i="8" s="1"/>
  <c r="AN42" i="8"/>
  <c r="AN51" i="8" s="1"/>
  <c r="AM43" i="8"/>
  <c r="AN43" i="8"/>
  <c r="AM44" i="8"/>
  <c r="AO44" i="8" s="1"/>
  <c r="AN44" i="8"/>
  <c r="AM5" i="8"/>
  <c r="AN5" i="8"/>
  <c r="AN4" i="8"/>
  <c r="AM4" i="8"/>
  <c r="D22" i="10"/>
  <c r="D5" i="10"/>
  <c r="D23" i="10" s="1"/>
  <c r="S47" i="10"/>
  <c r="Q46" i="10"/>
  <c r="Q47" i="10"/>
  <c r="R47" i="10"/>
  <c r="D38" i="10"/>
  <c r="AO28" i="8" l="1"/>
  <c r="AO24" i="8"/>
  <c r="AO20" i="8"/>
  <c r="AO16" i="8"/>
  <c r="AO9" i="8"/>
  <c r="AO5" i="8"/>
  <c r="AO38" i="8"/>
  <c r="AO35" i="8"/>
  <c r="AO31" i="8"/>
  <c r="AO23" i="8"/>
  <c r="AO33" i="8"/>
  <c r="AO21" i="8"/>
  <c r="AO43" i="8"/>
  <c r="AO32" i="8"/>
  <c r="AO8" i="8"/>
  <c r="AO42" i="8"/>
  <c r="AO25" i="8"/>
  <c r="AO18" i="8"/>
  <c r="AO14" i="8"/>
  <c r="AO11" i="8"/>
  <c r="AO41" i="8"/>
  <c r="AO4" i="8"/>
  <c r="AO22" i="8"/>
  <c r="AO34" i="8"/>
  <c r="AO17" i="8"/>
  <c r="AO10" i="8"/>
  <c r="AO26" i="8"/>
  <c r="AO48" i="8"/>
  <c r="AO19" i="8"/>
  <c r="AO40" i="8"/>
  <c r="AO30" i="8"/>
  <c r="AO27" i="8"/>
  <c r="AO13" i="8"/>
  <c r="S53" i="10"/>
  <c r="S54" i="10" s="1"/>
  <c r="R53" i="10"/>
  <c r="R54" i="10" s="1"/>
  <c r="Q53" i="10"/>
  <c r="Q54" i="10" s="1"/>
  <c r="S52" i="10"/>
  <c r="R52" i="10"/>
  <c r="Q52" i="10"/>
  <c r="S50" i="10"/>
  <c r="S51" i="10" s="1"/>
  <c r="R50" i="10"/>
  <c r="R51" i="10" s="1"/>
  <c r="Q50" i="10"/>
  <c r="Q51" i="10" s="1"/>
  <c r="S49" i="10"/>
  <c r="R49" i="10"/>
  <c r="Q49" i="10"/>
  <c r="S46" i="10"/>
  <c r="R46" i="10"/>
  <c r="S44" i="10"/>
  <c r="R44" i="10"/>
  <c r="Q44" i="10"/>
  <c r="S43" i="10"/>
  <c r="R43" i="10"/>
  <c r="Q43" i="10"/>
  <c r="S40" i="10"/>
  <c r="R40" i="10"/>
  <c r="S38" i="10"/>
  <c r="R38" i="10"/>
  <c r="R39" i="10" s="1"/>
  <c r="Q38" i="10"/>
  <c r="Q39" i="10" s="1"/>
  <c r="S37" i="10"/>
  <c r="R37" i="10"/>
  <c r="Q37" i="10"/>
  <c r="J42" i="10"/>
  <c r="I42" i="10"/>
  <c r="H42" i="10"/>
  <c r="R22" i="9"/>
  <c r="Q22" i="9"/>
  <c r="R21" i="9"/>
  <c r="Q21" i="9"/>
  <c r="J29" i="9"/>
  <c r="I29" i="9"/>
  <c r="H29" i="9"/>
  <c r="J23" i="9"/>
  <c r="I23" i="9"/>
  <c r="H23" i="9"/>
  <c r="AO51" i="8" l="1"/>
  <c r="S21" i="9"/>
  <c r="S22" i="9"/>
  <c r="Q25" i="9" s="1"/>
  <c r="W16" i="9"/>
  <c r="O16" i="9"/>
  <c r="G16" i="9"/>
  <c r="N31" i="9"/>
  <c r="I31" i="9"/>
  <c r="M31" i="9"/>
  <c r="V16" i="9"/>
  <c r="T16" i="9"/>
  <c r="O31" i="9"/>
  <c r="S16" i="9"/>
  <c r="N16" i="9"/>
  <c r="F16" i="9"/>
  <c r="F17" i="9" s="1"/>
  <c r="J31" i="9"/>
  <c r="K16" i="9"/>
  <c r="U16" i="9"/>
  <c r="Q31" i="9"/>
  <c r="I16" i="9"/>
  <c r="X16" i="9"/>
  <c r="R16" i="9"/>
  <c r="M16" i="9"/>
  <c r="E16" i="9"/>
  <c r="L31" i="9"/>
  <c r="K31" i="9"/>
  <c r="R31" i="9"/>
  <c r="Z16" i="9"/>
  <c r="F31" i="9"/>
  <c r="P31" i="9"/>
  <c r="P16" i="9"/>
  <c r="AB16" i="9"/>
  <c r="Q16" i="9"/>
  <c r="L16" i="9"/>
  <c r="S31" i="9"/>
  <c r="G31" i="9"/>
  <c r="J16" i="9"/>
  <c r="Y16" i="9"/>
  <c r="AA16" i="9"/>
  <c r="E31" i="9"/>
  <c r="H31" i="9"/>
  <c r="H16" i="9"/>
  <c r="O25" i="9"/>
  <c r="J25" i="9"/>
  <c r="S25" i="9"/>
  <c r="Z15" i="9"/>
  <c r="V15" i="9"/>
  <c r="N15" i="9"/>
  <c r="Q30" i="9"/>
  <c r="G30" i="9"/>
  <c r="H30" i="9"/>
  <c r="P30" i="9"/>
  <c r="X15" i="9"/>
  <c r="U15" i="9"/>
  <c r="F30" i="9"/>
  <c r="I15" i="9"/>
  <c r="H15" i="9"/>
  <c r="J30" i="9"/>
  <c r="AB15" i="9"/>
  <c r="N30" i="9"/>
  <c r="S15" i="9"/>
  <c r="T15" i="9"/>
  <c r="J15" i="9"/>
  <c r="M30" i="9"/>
  <c r="E30" i="9"/>
  <c r="R15" i="9"/>
  <c r="L30" i="9"/>
  <c r="I30" i="9"/>
  <c r="O30" i="9"/>
  <c r="P15" i="9"/>
  <c r="S30" i="9"/>
  <c r="AA15" i="9"/>
  <c r="R30" i="9"/>
  <c r="Y15" i="9"/>
  <c r="Q15" i="9"/>
  <c r="M15" i="9"/>
  <c r="K30" i="9"/>
  <c r="L15" i="9"/>
  <c r="W15" i="9"/>
  <c r="K15" i="9"/>
  <c r="O15" i="9"/>
  <c r="J24" i="9" l="1"/>
  <c r="N24" i="9"/>
  <c r="S24" i="9"/>
  <c r="R24" i="9"/>
  <c r="K24" i="9"/>
  <c r="O24" i="9"/>
  <c r="I25" i="9"/>
  <c r="R25" i="9"/>
  <c r="H25" i="9"/>
  <c r="K25" i="9"/>
  <c r="N25" i="9"/>
  <c r="P25" i="9"/>
  <c r="P24" i="9"/>
  <c r="L24" i="9"/>
  <c r="I24" i="9"/>
  <c r="H24" i="9"/>
  <c r="M24" i="9"/>
  <c r="G24" i="9"/>
  <c r="L25" i="9"/>
  <c r="M25" i="9"/>
  <c r="Q24" i="9"/>
  <c r="I32" i="9"/>
  <c r="J32" i="9"/>
  <c r="H32" i="9"/>
  <c r="H26" i="9" l="1"/>
  <c r="J26" i="9"/>
  <c r="I26" i="9"/>
  <c r="D6" i="10"/>
  <c r="E6" i="10"/>
  <c r="F6" i="10"/>
  <c r="G6" i="10"/>
  <c r="H6" i="10"/>
  <c r="I6" i="10"/>
  <c r="J6" i="10"/>
  <c r="K6" i="10"/>
  <c r="L6" i="10"/>
  <c r="M6" i="10"/>
  <c r="N6" i="10"/>
  <c r="O6" i="10"/>
  <c r="P6" i="10"/>
  <c r="T6" i="10"/>
  <c r="U6" i="10"/>
  <c r="V6" i="10"/>
  <c r="Q6" i="10"/>
  <c r="R6" i="10"/>
  <c r="S6" i="10"/>
  <c r="W6" i="10"/>
  <c r="X6" i="10"/>
  <c r="Y6" i="10"/>
  <c r="Z6" i="10"/>
  <c r="AA6" i="10"/>
  <c r="AB6" i="10"/>
  <c r="V9" i="10"/>
  <c r="D55" i="10"/>
  <c r="E22" i="10"/>
  <c r="F22" i="10"/>
  <c r="G22" i="10"/>
  <c r="D25" i="10"/>
  <c r="F25" i="10"/>
  <c r="G25" i="10"/>
  <c r="D42" i="10"/>
  <c r="E42" i="10"/>
  <c r="F42" i="10"/>
  <c r="G42" i="10"/>
  <c r="K42" i="10"/>
  <c r="L42" i="10"/>
  <c r="M42" i="10"/>
  <c r="N42" i="10"/>
  <c r="O42" i="10"/>
  <c r="Q42" i="10"/>
  <c r="R42" i="10"/>
  <c r="S42" i="10"/>
  <c r="T42" i="10"/>
  <c r="P55" i="10"/>
  <c r="K55" i="10"/>
  <c r="L55" i="10"/>
  <c r="M55" i="10"/>
  <c r="N55" i="10"/>
  <c r="O55" i="10"/>
  <c r="K56" i="10"/>
  <c r="L56" i="10"/>
  <c r="M56" i="10"/>
  <c r="N56" i="10"/>
  <c r="N57" i="10" s="1"/>
  <c r="O56" i="10"/>
  <c r="O57" i="10" s="1"/>
  <c r="P56" i="10"/>
  <c r="P57" i="10" s="1"/>
  <c r="N58" i="10"/>
  <c r="O58" i="10"/>
  <c r="P58" i="10"/>
  <c r="D59" i="10"/>
  <c r="N59" i="10"/>
  <c r="O59" i="10"/>
  <c r="P59" i="10"/>
  <c r="P60" i="10" s="1"/>
  <c r="D8" i="9"/>
  <c r="E8" i="9"/>
  <c r="F8" i="9"/>
  <c r="G8" i="9"/>
  <c r="H8" i="9"/>
  <c r="I8" i="9"/>
  <c r="J8" i="9"/>
  <c r="K8" i="9"/>
  <c r="L8" i="9"/>
  <c r="M8" i="9"/>
  <c r="N8" i="9"/>
  <c r="O8" i="9"/>
  <c r="P8" i="9"/>
  <c r="T8" i="9"/>
  <c r="U8" i="9"/>
  <c r="V8" i="9"/>
  <c r="Q8" i="9"/>
  <c r="R8" i="9"/>
  <c r="S8" i="9"/>
  <c r="W8" i="9"/>
  <c r="X8" i="9"/>
  <c r="Y8" i="9"/>
  <c r="Z8" i="9"/>
  <c r="AA8" i="9"/>
  <c r="AB8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T11" i="9"/>
  <c r="U11" i="9"/>
  <c r="V11" i="9"/>
  <c r="Q11" i="9"/>
  <c r="R11" i="9"/>
  <c r="S11" i="9"/>
  <c r="W11" i="9"/>
  <c r="X11" i="9"/>
  <c r="Y11" i="9"/>
  <c r="Z11" i="9"/>
  <c r="AA11" i="9"/>
  <c r="AB11" i="9"/>
  <c r="D14" i="9"/>
  <c r="E14" i="9"/>
  <c r="H14" i="9"/>
  <c r="I14" i="9"/>
  <c r="J14" i="9"/>
  <c r="K14" i="9"/>
  <c r="L14" i="9"/>
  <c r="M14" i="9"/>
  <c r="N14" i="9"/>
  <c r="O14" i="9"/>
  <c r="P14" i="9"/>
  <c r="T14" i="9"/>
  <c r="U14" i="9"/>
  <c r="V14" i="9"/>
  <c r="Q14" i="9"/>
  <c r="R14" i="9"/>
  <c r="S14" i="9"/>
  <c r="W14" i="9"/>
  <c r="X14" i="9"/>
  <c r="Y14" i="9"/>
  <c r="Z14" i="9"/>
  <c r="AA14" i="9"/>
  <c r="AB14" i="9"/>
  <c r="K17" i="9"/>
  <c r="AA17" i="9"/>
  <c r="D17" i="9"/>
  <c r="J17" i="9"/>
  <c r="L17" i="9"/>
  <c r="M17" i="9"/>
  <c r="U17" i="9"/>
  <c r="Z17" i="9"/>
  <c r="E23" i="9"/>
  <c r="F23" i="9"/>
  <c r="G23" i="9"/>
  <c r="K23" i="9"/>
  <c r="L23" i="9"/>
  <c r="M23" i="9"/>
  <c r="N23" i="9"/>
  <c r="O23" i="9"/>
  <c r="P23" i="9"/>
  <c r="Q23" i="9"/>
  <c r="R23" i="9"/>
  <c r="S23" i="9"/>
  <c r="T23" i="9"/>
  <c r="E24" i="9"/>
  <c r="F24" i="9"/>
  <c r="E25" i="9"/>
  <c r="F25" i="9"/>
  <c r="G25" i="9"/>
  <c r="D26" i="9"/>
  <c r="D29" i="9"/>
  <c r="E29" i="9"/>
  <c r="F29" i="9"/>
  <c r="G29" i="9"/>
  <c r="K29" i="9"/>
  <c r="L29" i="9"/>
  <c r="M29" i="9"/>
  <c r="N29" i="9"/>
  <c r="O29" i="9"/>
  <c r="P29" i="9"/>
  <c r="Q29" i="9"/>
  <c r="R29" i="9"/>
  <c r="S29" i="9"/>
  <c r="T29" i="9"/>
  <c r="D32" i="9"/>
  <c r="O60" i="10" l="1"/>
  <c r="R59" i="10"/>
  <c r="R65" i="10" s="1"/>
  <c r="Q59" i="10"/>
  <c r="N60" i="10"/>
  <c r="D58" i="10"/>
  <c r="Q55" i="10"/>
  <c r="D23" i="9"/>
  <c r="R58" i="10"/>
  <c r="Q58" i="10"/>
  <c r="S58" i="10"/>
  <c r="R55" i="10"/>
  <c r="S55" i="10"/>
  <c r="Y28" i="10" s="1"/>
  <c r="S56" i="10"/>
  <c r="S59" i="10"/>
  <c r="R32" i="10" s="1"/>
  <c r="R56" i="10"/>
  <c r="R57" i="10" s="1"/>
  <c r="Q56" i="10"/>
  <c r="Q57" i="10" s="1"/>
  <c r="V17" i="9"/>
  <c r="O32" i="9"/>
  <c r="E17" i="9"/>
  <c r="X17" i="9"/>
  <c r="R17" i="9"/>
  <c r="AB17" i="9"/>
  <c r="Q17" i="9"/>
  <c r="G17" i="9"/>
  <c r="S17" i="9"/>
  <c r="W17" i="9"/>
  <c r="O17" i="9"/>
  <c r="N17" i="9"/>
  <c r="T17" i="9"/>
  <c r="H17" i="9"/>
  <c r="I17" i="9"/>
  <c r="Y17" i="9"/>
  <c r="P17" i="9"/>
  <c r="E26" i="9"/>
  <c r="Q26" i="9"/>
  <c r="F26" i="9"/>
  <c r="M26" i="9"/>
  <c r="Q32" i="9"/>
  <c r="F32" i="9"/>
  <c r="L26" i="9"/>
  <c r="K26" i="9"/>
  <c r="K32" i="9"/>
  <c r="P26" i="9"/>
  <c r="L32" i="9"/>
  <c r="R32" i="9"/>
  <c r="G32" i="9"/>
  <c r="N32" i="9"/>
  <c r="P32" i="9"/>
  <c r="E32" i="9"/>
  <c r="N26" i="9"/>
  <c r="G26" i="9"/>
  <c r="O26" i="9"/>
  <c r="R26" i="9"/>
  <c r="M32" i="9"/>
  <c r="D56" i="10"/>
  <c r="F28" i="10"/>
  <c r="H16" i="6"/>
  <c r="Q60" i="10" l="1"/>
  <c r="R60" i="10"/>
  <c r="H29" i="10"/>
  <c r="H30" i="10" s="1"/>
  <c r="S57" i="10"/>
  <c r="F31" i="10"/>
  <c r="S60" i="10"/>
  <c r="U28" i="10"/>
  <c r="K61" i="10"/>
  <c r="L28" i="10"/>
  <c r="L61" i="10"/>
  <c r="S61" i="10"/>
  <c r="N31" i="10"/>
  <c r="M31" i="10"/>
  <c r="H31" i="10"/>
  <c r="X31" i="10"/>
  <c r="P64" i="10"/>
  <c r="G64" i="10"/>
  <c r="X28" i="10"/>
  <c r="AA32" i="10"/>
  <c r="E31" i="10"/>
  <c r="O31" i="10"/>
  <c r="G31" i="10"/>
  <c r="Z31" i="10"/>
  <c r="O64" i="10"/>
  <c r="I31" i="10"/>
  <c r="R64" i="10"/>
  <c r="W31" i="10"/>
  <c r="S31" i="10"/>
  <c r="K31" i="10"/>
  <c r="N62" i="10"/>
  <c r="N63" i="10" s="1"/>
  <c r="H62" i="10"/>
  <c r="H63" i="10" s="1"/>
  <c r="X29" i="10"/>
  <c r="X30" i="10" s="1"/>
  <c r="P28" i="10"/>
  <c r="V29" i="10"/>
  <c r="V30" i="10" s="1"/>
  <c r="O62" i="10"/>
  <c r="O63" i="10" s="1"/>
  <c r="P62" i="10"/>
  <c r="P63" i="10" s="1"/>
  <c r="K29" i="10"/>
  <c r="K30" i="10" s="1"/>
  <c r="E61" i="10"/>
  <c r="R29" i="10"/>
  <c r="R30" i="10" s="1"/>
  <c r="AA29" i="10"/>
  <c r="AA30" i="10" s="1"/>
  <c r="M61" i="10"/>
  <c r="P29" i="10"/>
  <c r="P30" i="10" s="1"/>
  <c r="E32" i="10"/>
  <c r="E65" i="10"/>
  <c r="U32" i="10"/>
  <c r="I32" i="10"/>
  <c r="Z32" i="10"/>
  <c r="P65" i="10"/>
  <c r="G32" i="10"/>
  <c r="K65" i="10"/>
  <c r="T32" i="10"/>
  <c r="N65" i="10"/>
  <c r="K32" i="10"/>
  <c r="Q32" i="10"/>
  <c r="O65" i="10"/>
  <c r="F32" i="10"/>
  <c r="N32" i="10"/>
  <c r="L32" i="10"/>
  <c r="X32" i="10"/>
  <c r="H32" i="10"/>
  <c r="Y32" i="10"/>
  <c r="Q62" i="10"/>
  <c r="Q63" i="10" s="1"/>
  <c r="R62" i="10"/>
  <c r="R63" i="10" s="1"/>
  <c r="I62" i="10"/>
  <c r="I63" i="10" s="1"/>
  <c r="S62" i="10"/>
  <c r="S63" i="10" s="1"/>
  <c r="E62" i="10"/>
  <c r="E63" i="10" s="1"/>
  <c r="M62" i="10"/>
  <c r="M63" i="10" s="1"/>
  <c r="G29" i="10"/>
  <c r="G30" i="10" s="1"/>
  <c r="Q29" i="10"/>
  <c r="Q30" i="10" s="1"/>
  <c r="Y29" i="10"/>
  <c r="Y30" i="10" s="1"/>
  <c r="I29" i="10"/>
  <c r="I30" i="10" s="1"/>
  <c r="J62" i="10"/>
  <c r="J63" i="10" s="1"/>
  <c r="Z29" i="10"/>
  <c r="Z30" i="10" s="1"/>
  <c r="AB29" i="10"/>
  <c r="AB30" i="10" s="1"/>
  <c r="F62" i="10"/>
  <c r="F63" i="10" s="1"/>
  <c r="K62" i="10"/>
  <c r="K63" i="10" s="1"/>
  <c r="L29" i="10"/>
  <c r="L30" i="10" s="1"/>
  <c r="U29" i="10"/>
  <c r="U30" i="10" s="1"/>
  <c r="E29" i="10"/>
  <c r="E30" i="10" s="1"/>
  <c r="L62" i="10"/>
  <c r="L63" i="10" s="1"/>
  <c r="G62" i="10"/>
  <c r="G63" i="10" s="1"/>
  <c r="F29" i="10"/>
  <c r="F30" i="10" s="1"/>
  <c r="W29" i="10"/>
  <c r="W30" i="10" s="1"/>
  <c r="J29" i="10"/>
  <c r="J30" i="10" s="1"/>
  <c r="T29" i="10"/>
  <c r="T30" i="10" s="1"/>
  <c r="M29" i="10"/>
  <c r="M30" i="10" s="1"/>
  <c r="O29" i="10"/>
  <c r="O30" i="10" s="1"/>
  <c r="S29" i="10"/>
  <c r="S30" i="10" s="1"/>
  <c r="N29" i="10"/>
  <c r="N30" i="10" s="1"/>
  <c r="M64" i="10"/>
  <c r="AA31" i="10"/>
  <c r="E64" i="10"/>
  <c r="F64" i="10"/>
  <c r="R31" i="10"/>
  <c r="R33" i="10" s="1"/>
  <c r="Y31" i="10"/>
  <c r="Y33" i="10" s="1"/>
  <c r="V31" i="10"/>
  <c r="Q64" i="10"/>
  <c r="K64" i="10"/>
  <c r="I64" i="10"/>
  <c r="L31" i="10"/>
  <c r="P31" i="10"/>
  <c r="L64" i="10"/>
  <c r="J31" i="10"/>
  <c r="H64" i="10"/>
  <c r="AB31" i="10"/>
  <c r="Q31" i="10"/>
  <c r="T31" i="10"/>
  <c r="N64" i="10"/>
  <c r="U31" i="10"/>
  <c r="J64" i="10"/>
  <c r="H61" i="10"/>
  <c r="Q28" i="10"/>
  <c r="N28" i="10"/>
  <c r="AB28" i="10"/>
  <c r="N61" i="10"/>
  <c r="T28" i="10"/>
  <c r="O61" i="10"/>
  <c r="J28" i="10"/>
  <c r="K28" i="10"/>
  <c r="S28" i="10"/>
  <c r="G61" i="10"/>
  <c r="O28" i="10"/>
  <c r="E28" i="10"/>
  <c r="M28" i="10"/>
  <c r="J61" i="10"/>
  <c r="Z28" i="10"/>
  <c r="F61" i="10"/>
  <c r="R61" i="10"/>
  <c r="R28" i="10"/>
  <c r="I61" i="10"/>
  <c r="I28" i="10"/>
  <c r="V28" i="10"/>
  <c r="H28" i="10"/>
  <c r="AA28" i="10"/>
  <c r="W28" i="10"/>
  <c r="G28" i="10"/>
  <c r="Q61" i="10"/>
  <c r="P61" i="10"/>
  <c r="M65" i="10"/>
  <c r="Q65" i="10"/>
  <c r="J65" i="10"/>
  <c r="H65" i="10"/>
  <c r="O32" i="10"/>
  <c r="F65" i="10"/>
  <c r="L65" i="10"/>
  <c r="G65" i="10"/>
  <c r="I65" i="10"/>
  <c r="V32" i="10"/>
  <c r="P32" i="10"/>
  <c r="J32" i="10"/>
  <c r="M32" i="10"/>
  <c r="S32" i="10"/>
  <c r="AB32" i="10"/>
  <c r="B51" i="3"/>
  <c r="J66" i="10" l="1"/>
  <c r="N66" i="10"/>
  <c r="U33" i="10"/>
  <c r="Q33" i="10"/>
  <c r="Q66" i="10"/>
  <c r="K66" i="10"/>
  <c r="M66" i="10"/>
  <c r="S33" i="10"/>
  <c r="E33" i="10"/>
  <c r="N33" i="10"/>
  <c r="W33" i="10"/>
  <c r="AB33" i="10"/>
  <c r="H66" i="10"/>
  <c r="V33" i="10"/>
  <c r="R66" i="10"/>
  <c r="J33" i="10"/>
  <c r="I33" i="10"/>
  <c r="G66" i="10"/>
  <c r="L66" i="10"/>
  <c r="O66" i="10"/>
  <c r="P66" i="10"/>
  <c r="P33" i="10"/>
  <c r="F66" i="10"/>
  <c r="Z33" i="10"/>
  <c r="X33" i="10"/>
  <c r="L33" i="10"/>
  <c r="E66" i="10"/>
  <c r="G33" i="10"/>
  <c r="H33" i="10"/>
  <c r="T33" i="10"/>
  <c r="I66" i="10"/>
  <c r="AA33" i="10"/>
  <c r="K33" i="10"/>
  <c r="O33" i="10"/>
  <c r="M33" i="10"/>
  <c r="F33" i="10"/>
</calcChain>
</file>

<file path=xl/sharedStrings.xml><?xml version="1.0" encoding="utf-8"?>
<sst xmlns="http://schemas.openxmlformats.org/spreadsheetml/2006/main" count="830" uniqueCount="98">
  <si>
    <t>定数</t>
    <rPh sb="0" eb="2">
      <t>テイスウ</t>
    </rPh>
    <phoneticPr fontId="1"/>
  </si>
  <si>
    <t>自由民主党</t>
    <rPh sb="0" eb="2">
      <t>ジユウ</t>
    </rPh>
    <rPh sb="2" eb="5">
      <t>ミンシュトウ</t>
    </rPh>
    <phoneticPr fontId="1"/>
  </si>
  <si>
    <t>立憲民主党</t>
    <rPh sb="0" eb="2">
      <t>リッケン</t>
    </rPh>
    <rPh sb="2" eb="5">
      <t>ミンシュトウ</t>
    </rPh>
    <phoneticPr fontId="1"/>
  </si>
  <si>
    <t>公明党</t>
    <rPh sb="0" eb="3">
      <t>コウメイトウ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</si>
  <si>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</si>
  <si>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日本共産党</t>
    <rPh sb="0" eb="5">
      <t>ニホンキョウサントウ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</si>
  <si>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</si>
  <si>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</si>
  <si>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</si>
  <si>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諸派</t>
    <rPh sb="0" eb="2">
      <t>ショハ</t>
    </rPh>
    <phoneticPr fontId="1"/>
  </si>
  <si>
    <t>無所属</t>
    <rPh sb="0" eb="3">
      <t>ムショゾク</t>
    </rPh>
    <phoneticPr fontId="1"/>
  </si>
  <si>
    <t>合計</t>
    <rPh sb="0" eb="2">
      <t>ゴウケイ</t>
    </rPh>
    <phoneticPr fontId="1"/>
  </si>
  <si>
    <t>欠員</t>
    <rPh sb="0" eb="2">
      <t>ケツイン</t>
    </rPh>
    <phoneticPr fontId="1"/>
  </si>
  <si>
    <t>（１）都道府県知事の所属党派別人員調</t>
    <rPh sb="3" eb="7">
      <t>トドウフケン</t>
    </rPh>
    <rPh sb="7" eb="9">
      <t>チジ</t>
    </rPh>
    <rPh sb="10" eb="12">
      <t>ショゾク</t>
    </rPh>
    <rPh sb="12" eb="14">
      <t>トウハ</t>
    </rPh>
    <rPh sb="14" eb="15">
      <t>ベツ</t>
    </rPh>
    <rPh sb="15" eb="17">
      <t>ジンイン</t>
    </rPh>
    <rPh sb="17" eb="18">
      <t>シラ</t>
    </rPh>
    <phoneticPr fontId="1"/>
  </si>
  <si>
    <t>区　　　　分</t>
    <rPh sb="0" eb="6">
      <t>クブン</t>
    </rPh>
    <phoneticPr fontId="1"/>
  </si>
  <si>
    <t>団体名</t>
    <rPh sb="0" eb="2">
      <t>ダンタイ</t>
    </rPh>
    <rPh sb="2" eb="3">
      <t>メイ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</si>
  <si>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</si>
  <si>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</si>
  <si>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</si>
  <si>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</si>
  <si>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</si>
  <si>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</si>
  <si>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</si>
  <si>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</si>
  <si>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</si>
  <si>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</si>
  <si>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</si>
  <si>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</si>
  <si>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</si>
  <si>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</si>
  <si>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</si>
  <si>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</si>
  <si>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</si>
  <si>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</si>
  <si>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</si>
  <si>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</si>
  <si>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</si>
  <si>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</si>
  <si>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</si>
  <si>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</si>
  <si>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</si>
  <si>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</si>
  <si>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</si>
  <si>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</si>
  <si>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</si>
  <si>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</si>
  <si>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</si>
  <si>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</si>
  <si>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</si>
  <si>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</si>
  <si>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</si>
  <si>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</si>
  <si>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</si>
  <si>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</si>
  <si>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</si>
  <si>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</si>
  <si>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</si>
  <si>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</si>
  <si>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</si>
  <si>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</si>
  <si>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</si>
  <si>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</si>
  <si>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</si>
  <si>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（２）都道府県議会議員の所属党派別人員調</t>
    <rPh sb="3" eb="7">
      <t>トドウフケン</t>
    </rPh>
    <rPh sb="7" eb="9">
      <t>ギカイ</t>
    </rPh>
    <rPh sb="9" eb="11">
      <t>ギイン</t>
    </rPh>
    <rPh sb="12" eb="14">
      <t>ショゾク</t>
    </rPh>
    <rPh sb="14" eb="16">
      <t>トウハ</t>
    </rPh>
    <rPh sb="16" eb="17">
      <t>ベツ</t>
    </rPh>
    <rPh sb="17" eb="19">
      <t>ジンイン</t>
    </rPh>
    <rPh sb="19" eb="20">
      <t>シラ</t>
    </rPh>
    <phoneticPr fontId="1"/>
  </si>
  <si>
    <t>（３）市区長の所属党派別人員調</t>
  </si>
  <si>
    <t>（４）市区議会議員の所属党派別人員調</t>
  </si>
  <si>
    <t>（５）町村長の所属党派別人員調</t>
    <phoneticPr fontId="1"/>
  </si>
  <si>
    <t>（６）町村議会議員の所属党派別人員調</t>
  </si>
  <si>
    <t>国民民主党</t>
    <rPh sb="0" eb="5">
      <t>コクミンミンシュトウ</t>
    </rPh>
    <phoneticPr fontId="1"/>
  </si>
  <si>
    <t>れいわ新選組</t>
    <rPh sb="3" eb="6">
      <t>シンセングミ</t>
    </rPh>
    <phoneticPr fontId="1"/>
  </si>
  <si>
    <t>社会民主党</t>
    <rPh sb="0" eb="5">
      <t>シャカイミンシュトウ</t>
    </rPh>
    <phoneticPr fontId="1"/>
  </si>
  <si>
    <t>ＮＨＫ党</t>
    <phoneticPr fontId="1"/>
  </si>
  <si>
    <t>参政党</t>
    <phoneticPr fontId="1"/>
  </si>
  <si>
    <t>増　　減</t>
    <rPh sb="0" eb="4">
      <t>ゾウゲン</t>
    </rPh>
    <phoneticPr fontId="1"/>
  </si>
  <si>
    <t>構成比</t>
    <rPh sb="0" eb="3">
      <t>コウセイヒ</t>
    </rPh>
    <phoneticPr fontId="1"/>
  </si>
  <si>
    <t>人員</t>
    <rPh sb="0" eb="2">
      <t>ジンイン</t>
    </rPh>
    <phoneticPr fontId="1"/>
  </si>
  <si>
    <t>議会議員</t>
    <rPh sb="0" eb="2">
      <t>ギカイ</t>
    </rPh>
    <rPh sb="2" eb="4">
      <t>ギイン</t>
    </rPh>
    <phoneticPr fontId="1"/>
  </si>
  <si>
    <t>知事</t>
    <rPh sb="0" eb="2">
      <t>チジ</t>
    </rPh>
    <phoneticPr fontId="1"/>
  </si>
  <si>
    <t>区     分</t>
    <rPh sb="0" eb="7">
      <t>クブン</t>
    </rPh>
    <phoneticPr fontId="1"/>
  </si>
  <si>
    <t>国民民主党</t>
    <rPh sb="0" eb="2">
      <t>コクミン</t>
    </rPh>
    <rPh sb="2" eb="5">
      <t>ミンシュトウ</t>
    </rPh>
    <phoneticPr fontId="1"/>
  </si>
  <si>
    <t>（都道府県）</t>
    <rPh sb="1" eb="5">
      <t>トドウフケン</t>
    </rPh>
    <phoneticPr fontId="1"/>
  </si>
  <si>
    <t>１　地方公共団体の議会の議員及び長の所属党派別人員調</t>
    <rPh sb="2" eb="4">
      <t>チホウ</t>
    </rPh>
    <rPh sb="4" eb="6">
      <t>コウキョウ</t>
    </rPh>
    <rPh sb="6" eb="8">
      <t>ダンタイ</t>
    </rPh>
    <rPh sb="9" eb="11">
      <t>ギカイ</t>
    </rPh>
    <rPh sb="12" eb="14">
      <t>ギイン</t>
    </rPh>
    <rPh sb="14" eb="15">
      <t>オヨ</t>
    </rPh>
    <rPh sb="16" eb="17">
      <t>チョウ</t>
    </rPh>
    <rPh sb="18" eb="20">
      <t>ショゾク</t>
    </rPh>
    <rPh sb="20" eb="22">
      <t>トウハ</t>
    </rPh>
    <rPh sb="22" eb="23">
      <t>ベツ</t>
    </rPh>
    <rPh sb="23" eb="25">
      <t>ジンイン</t>
    </rPh>
    <rPh sb="25" eb="26">
      <t>シラ</t>
    </rPh>
    <phoneticPr fontId="1"/>
  </si>
  <si>
    <t>（注）構成比において、四捨五入して０．１に満たないものについては「０．０」と表記している。</t>
    <rPh sb="1" eb="2">
      <t>チュウ</t>
    </rPh>
    <rPh sb="3" eb="6">
      <t>コウセイヒ</t>
    </rPh>
    <rPh sb="11" eb="15">
      <t>シシャゴニュウ</t>
    </rPh>
    <rPh sb="21" eb="22">
      <t>ミ</t>
    </rPh>
    <rPh sb="38" eb="40">
      <t>ヒョウキ</t>
    </rPh>
    <phoneticPr fontId="1"/>
  </si>
  <si>
    <t>増減</t>
    <rPh sb="0" eb="2">
      <t>ゾウゲン</t>
    </rPh>
    <phoneticPr fontId="1"/>
  </si>
  <si>
    <t>長</t>
    <rPh sb="0" eb="1">
      <t>チョウ</t>
    </rPh>
    <phoneticPr fontId="1"/>
  </si>
  <si>
    <t>構成比　　　　　　　　　　（％）</t>
    <rPh sb="0" eb="3">
      <t>コウセイヒ</t>
    </rPh>
    <phoneticPr fontId="1"/>
  </si>
  <si>
    <t>町村</t>
    <rPh sb="0" eb="2">
      <t>チョウソン</t>
    </rPh>
    <phoneticPr fontId="1"/>
  </si>
  <si>
    <t>特別区</t>
    <rPh sb="0" eb="2">
      <t>トクベツ</t>
    </rPh>
    <rPh sb="2" eb="3">
      <t>ク</t>
    </rPh>
    <phoneticPr fontId="1"/>
  </si>
  <si>
    <t>市</t>
    <rPh sb="0" eb="1">
      <t>シ</t>
    </rPh>
    <phoneticPr fontId="1"/>
  </si>
  <si>
    <t>（市区町村）</t>
    <rPh sb="3" eb="4">
      <t>マチ</t>
    </rPh>
    <phoneticPr fontId="1"/>
  </si>
  <si>
    <t>（令和４年１２月３１日現在）</t>
    <rPh sb="1" eb="3">
      <t>レイワ</t>
    </rPh>
    <rPh sb="4" eb="5">
      <t>ネン</t>
    </rPh>
    <rPh sb="5" eb="6">
      <t>ガンネン</t>
    </rPh>
    <rPh sb="7" eb="8">
      <t>ガツ</t>
    </rPh>
    <rPh sb="10" eb="11">
      <t>ニチ</t>
    </rPh>
    <rPh sb="11" eb="13">
      <t>ゲンザイ</t>
    </rPh>
    <phoneticPr fontId="1"/>
  </si>
  <si>
    <t>＜女性の市区長＞</t>
    <phoneticPr fontId="1"/>
  </si>
  <si>
    <t>＜女性の町村長＞</t>
    <rPh sb="4" eb="6">
      <t>チョウソン</t>
    </rPh>
    <phoneticPr fontId="1"/>
  </si>
  <si>
    <t>　　　記載されている政党名は、令和４年12月31日時点のものである。</t>
    <rPh sb="3" eb="5">
      <t>キサイ</t>
    </rPh>
    <rPh sb="10" eb="13">
      <t>セイトウメイ</t>
    </rPh>
    <rPh sb="15" eb="17">
      <t>レイワ</t>
    </rPh>
    <rPh sb="18" eb="19">
      <t>ネン</t>
    </rPh>
    <rPh sb="21" eb="22">
      <t>ガツ</t>
    </rPh>
    <rPh sb="24" eb="25">
      <t>ニチ</t>
    </rPh>
    <rPh sb="25" eb="27">
      <t>ジテン</t>
    </rPh>
    <phoneticPr fontId="1"/>
  </si>
  <si>
    <t>　　　「諸派」には、旧立憲民主党として届け出られた者が含まれる（旧立憲民主党は令和２年９月14日に解散したため。）。また、旧国民民主党として届け出られた者が含まれる（旧国民民主党は令和２年９月11日に解散したため。）。</t>
    <phoneticPr fontId="1"/>
  </si>
  <si>
    <t>　　　立候補の届出時の所属党派が「NHKから国民を守る党」、「NHKから自国民を守る党」、「ＮＨＫ受信料を支払わない方法を教える党」、「古い政党から国民を守る党」、「嵐の党」、「ＮＨＫと裁判してる党弁護士法７２条違反で」
　　　及び「ＮＨＫ受信料を支払わない国民を守る党」である者については、「NHK党」に計上している。</t>
    <rPh sb="22" eb="24">
      <t>コクミン</t>
    </rPh>
    <rPh sb="25" eb="26">
      <t>マモ</t>
    </rPh>
    <rPh sb="27" eb="28">
      <t>トウ</t>
    </rPh>
    <rPh sb="68" eb="69">
      <t>フル</t>
    </rPh>
    <rPh sb="70" eb="72">
      <t>セイトウ</t>
    </rPh>
    <rPh sb="74" eb="76">
      <t>コクミン</t>
    </rPh>
    <rPh sb="77" eb="78">
      <t>マモ</t>
    </rPh>
    <rPh sb="79" eb="80">
      <t>トウ</t>
    </rPh>
    <rPh sb="83" eb="84">
      <t>アラシ</t>
    </rPh>
    <rPh sb="85" eb="86">
      <t>トウ</t>
    </rPh>
    <rPh sb="114" eb="115">
      <t>オヨ</t>
    </rPh>
    <rPh sb="139" eb="140">
      <t>モノ</t>
    </rPh>
    <rPh sb="150" eb="151">
      <t>トウ</t>
    </rPh>
    <rPh sb="153" eb="155">
      <t>ケイジョウ</t>
    </rPh>
    <phoneticPr fontId="1"/>
  </si>
  <si>
    <t>宮城県仙台市、茨城県土浦市、栃木県栃木市、栃木県那須烏山市、埼玉県草加市、埼玉県和光市、埼玉県蓮田市、千葉県柏市、千葉県勝浦市、千葉県鎌ケ谷市、千葉県君津市、東京都品川区、東京都杉並区、東京都足立区、東京都武蔵野市、東京都小平市、神奈川県座間市、新潟県加茂市、福井県大野市、長野県諏訪市、静岡県島田市、三重県鈴鹿市
京都府宇治市、京都府木津川市、大阪府池田市、兵庫県芦屋市、兵庫県宝塚市、岡山県倉敷市、山口県周南市、徳島県徳島市、徳島県三好市、福岡県宗像市</t>
    <phoneticPr fontId="1"/>
  </si>
  <si>
    <t>北海道留寿都村、青森県外ヶ浜町、栃木県野木町、埼玉県長瀞町、千葉県多古町、東京都日の出町、神奈川県二宮町、新潟県津南町、和歌山県美浜町、鳥取県琴浦町、高知県いの町、福岡県小竹町</t>
    <rPh sb="0" eb="3">
      <t>ホッカイドウ</t>
    </rPh>
    <rPh sb="3" eb="6">
      <t>ルスツ</t>
    </rPh>
    <rPh sb="6" eb="7">
      <t>ムラ</t>
    </rPh>
    <rPh sb="8" eb="9">
      <t>アオ</t>
    </rPh>
    <rPh sb="30" eb="33">
      <t>チバケン</t>
    </rPh>
    <rPh sb="37" eb="40">
      <t>トウキョウト</t>
    </rPh>
    <rPh sb="40" eb="41">
      <t>ヒ</t>
    </rPh>
    <rPh sb="42" eb="44">
      <t>デチョウ</t>
    </rPh>
    <rPh sb="68" eb="70">
      <t>トットリ</t>
    </rPh>
    <rPh sb="70" eb="71">
      <t>ケン</t>
    </rPh>
    <rPh sb="82" eb="85">
      <t>フクオカケン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</si>
</sst>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#,##0_);[Red]\(#,##0\)"/>
    <numFmt numFmtId="177" formatCode="#,##0_ "/>
    <numFmt numFmtId="178" formatCode="0_ "/>
    <numFmt numFmtId="179" formatCode="0.00_ "/>
    <numFmt numFmtId="180" formatCode="#,##0.0_ "/>
    <numFmt numFmtId="181" formatCode="0.0_ "/>
    <numFmt numFmtId="182" formatCode="#,##0.00_ "/>
    <numFmt numFmtId="183" formatCode="&quot;¥&quot;#,##0_);[Red]\(&quot;¥&quot;#,##0\)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6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59">
    <xf numFmtId="0" fontId="0" fillId="0" borderId="0" xfId="0"/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2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3" fillId="0" borderId="0" xfId="0" applyFont="1" applyFill="1" applyBorder="1"/>
    <xf numFmtId="0" fontId="4" fillId="0" borderId="5" xfId="0" applyFont="1" applyFill="1" applyBorder="1" applyAlignment="1">
      <alignment horizontal="center"/>
    </xf>
    <xf numFmtId="178" fontId="4" fillId="0" borderId="35" xfId="0" applyNumberFormat="1" applyFont="1" applyFill="1" applyBorder="1" applyAlignment="1">
      <alignment horizontal="right"/>
    </xf>
    <xf numFmtId="178" fontId="4" fillId="0" borderId="5" xfId="0" applyNumberFormat="1" applyFont="1" applyFill="1" applyBorder="1" applyAlignment="1">
      <alignment horizontal="right"/>
    </xf>
    <xf numFmtId="178" fontId="4" fillId="0" borderId="36" xfId="0" applyNumberFormat="1" applyFont="1" applyFill="1" applyBorder="1" applyAlignment="1">
      <alignment horizontal="right"/>
    </xf>
    <xf numFmtId="178" fontId="4" fillId="0" borderId="12" xfId="0" applyNumberFormat="1" applyFont="1" applyFill="1" applyBorder="1" applyAlignment="1">
      <alignment horizontal="right"/>
    </xf>
    <xf numFmtId="178" fontId="4" fillId="0" borderId="11" xfId="0" applyNumberFormat="1" applyFont="1" applyFill="1" applyBorder="1" applyAlignment="1">
      <alignment horizontal="right"/>
    </xf>
    <xf numFmtId="178" fontId="4" fillId="0" borderId="6" xfId="0" applyNumberFormat="1" applyFont="1" applyFill="1" applyBorder="1" applyAlignment="1">
      <alignment horizontal="right"/>
    </xf>
    <xf numFmtId="178" fontId="4" fillId="0" borderId="7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176" fontId="2" fillId="0" borderId="0" xfId="0" applyNumberFormat="1" applyFont="1" applyFill="1" applyAlignment="1">
      <alignment horizontal="left" vertical="center"/>
    </xf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Fill="1"/>
    <xf numFmtId="176" fontId="5" fillId="0" borderId="0" xfId="0" applyNumberFormat="1" applyFont="1" applyFill="1"/>
    <xf numFmtId="176" fontId="3" fillId="0" borderId="0" xfId="0" applyNumberFormat="1" applyFont="1" applyFill="1" applyAlignment="1">
      <alignment horizontal="center"/>
    </xf>
    <xf numFmtId="176" fontId="3" fillId="0" borderId="0" xfId="0" applyNumberFormat="1" applyFont="1" applyFill="1" applyAlignment="1"/>
    <xf numFmtId="176" fontId="4" fillId="0" borderId="35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26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/>
    <xf numFmtId="0" fontId="3" fillId="0" borderId="0" xfId="0" applyNumberFormat="1" applyFont="1" applyFill="1"/>
    <xf numFmtId="176" fontId="3" fillId="0" borderId="0" xfId="0" applyNumberFormat="1" applyFont="1" applyFill="1" applyBorder="1"/>
    <xf numFmtId="176" fontId="4" fillId="0" borderId="35" xfId="0" applyNumberFormat="1" applyFont="1" applyFill="1" applyBorder="1" applyAlignment="1">
      <alignment horizontal="center"/>
    </xf>
    <xf numFmtId="177" fontId="4" fillId="0" borderId="35" xfId="0" applyNumberFormat="1" applyFont="1" applyFill="1" applyBorder="1" applyAlignment="1">
      <alignment horizontal="right"/>
    </xf>
    <xf numFmtId="177" fontId="4" fillId="0" borderId="5" xfId="0" applyNumberFormat="1" applyFont="1" applyFill="1" applyBorder="1" applyAlignment="1">
      <alignment horizontal="right"/>
    </xf>
    <xf numFmtId="177" fontId="4" fillId="0" borderId="11" xfId="0" applyNumberFormat="1" applyFont="1" applyFill="1" applyBorder="1" applyAlignment="1">
      <alignment horizontal="right"/>
    </xf>
    <xf numFmtId="177" fontId="4" fillId="0" borderId="7" xfId="0" applyNumberFormat="1" applyFont="1" applyFill="1" applyBorder="1" applyAlignment="1">
      <alignment horizontal="right"/>
    </xf>
    <xf numFmtId="177" fontId="4" fillId="0" borderId="12" xfId="0" applyNumberFormat="1" applyFont="1" applyFill="1" applyBorder="1" applyAlignment="1">
      <alignment horizontal="right"/>
    </xf>
    <xf numFmtId="177" fontId="4" fillId="0" borderId="19" xfId="0" applyNumberFormat="1" applyFont="1" applyFill="1" applyBorder="1" applyAlignment="1">
      <alignment horizontal="right"/>
    </xf>
    <xf numFmtId="177" fontId="4" fillId="0" borderId="23" xfId="0" applyNumberFormat="1" applyFont="1" applyFill="1" applyBorder="1" applyAlignment="1">
      <alignment horizontal="right"/>
    </xf>
    <xf numFmtId="177" fontId="4" fillId="0" borderId="24" xfId="0" applyNumberFormat="1" applyFont="1" applyFill="1" applyBorder="1" applyAlignment="1">
      <alignment horizontal="right"/>
    </xf>
    <xf numFmtId="177" fontId="4" fillId="0" borderId="25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right"/>
    </xf>
    <xf numFmtId="178" fontId="4" fillId="0" borderId="16" xfId="0" applyNumberFormat="1" applyFont="1" applyFill="1" applyBorder="1" applyAlignment="1">
      <alignment horizontal="right"/>
    </xf>
    <xf numFmtId="178" fontId="4" fillId="0" borderId="34" xfId="0" applyNumberFormat="1" applyFont="1" applyFill="1" applyBorder="1" applyAlignment="1">
      <alignment horizontal="right"/>
    </xf>
    <xf numFmtId="178" fontId="4" fillId="0" borderId="18" xfId="0" applyNumberFormat="1" applyFont="1" applyFill="1" applyBorder="1" applyAlignment="1">
      <alignment horizontal="right"/>
    </xf>
    <xf numFmtId="178" fontId="4" fillId="0" borderId="29" xfId="0" applyNumberFormat="1" applyFont="1" applyFill="1" applyBorder="1" applyAlignment="1">
      <alignment horizontal="right"/>
    </xf>
    <xf numFmtId="178" fontId="4" fillId="0" borderId="24" xfId="0" applyNumberFormat="1" applyFont="1" applyFill="1" applyBorder="1" applyAlignment="1">
      <alignment horizontal="right"/>
    </xf>
    <xf numFmtId="178" fontId="4" fillId="0" borderId="33" xfId="0" applyNumberFormat="1" applyFont="1" applyFill="1" applyBorder="1" applyAlignment="1">
      <alignment horizontal="right"/>
    </xf>
    <xf numFmtId="177" fontId="4" fillId="0" borderId="16" xfId="0" applyNumberFormat="1" applyFont="1" applyFill="1" applyBorder="1" applyAlignment="1">
      <alignment horizontal="right"/>
    </xf>
    <xf numFmtId="177" fontId="4" fillId="0" borderId="34" xfId="0" applyNumberFormat="1" applyFont="1" applyFill="1" applyBorder="1" applyAlignment="1">
      <alignment horizontal="right"/>
    </xf>
    <xf numFmtId="177" fontId="4" fillId="0" borderId="18" xfId="0" applyNumberFormat="1" applyFont="1" applyFill="1" applyBorder="1" applyAlignment="1">
      <alignment horizontal="right"/>
    </xf>
    <xf numFmtId="177" fontId="4" fillId="0" borderId="29" xfId="0" applyNumberFormat="1" applyFont="1" applyFill="1" applyBorder="1" applyAlignment="1">
      <alignment horizontal="right"/>
    </xf>
    <xf numFmtId="177" fontId="4" fillId="0" borderId="33" xfId="0" applyNumberFormat="1" applyFont="1" applyFill="1" applyBorder="1" applyAlignment="1">
      <alignment horizontal="right"/>
    </xf>
    <xf numFmtId="0" fontId="4" fillId="0" borderId="21" xfId="0" applyFont="1" applyFill="1" applyBorder="1" applyAlignment="1">
      <alignment horizontal="distributed"/>
    </xf>
    <xf numFmtId="178" fontId="4" fillId="0" borderId="32" xfId="0" applyNumberFormat="1" applyFont="1" applyFill="1" applyBorder="1" applyAlignment="1">
      <alignment horizontal="right"/>
    </xf>
    <xf numFmtId="178" fontId="4" fillId="0" borderId="22" xfId="0" applyNumberFormat="1" applyFont="1" applyFill="1" applyBorder="1" applyAlignment="1">
      <alignment horizontal="right"/>
    </xf>
    <xf numFmtId="0" fontId="4" fillId="0" borderId="15" xfId="0" applyFont="1" applyFill="1" applyBorder="1" applyAlignment="1">
      <alignment horizontal="distributed"/>
    </xf>
    <xf numFmtId="178" fontId="4" fillId="0" borderId="27" xfId="0" applyNumberFormat="1" applyFont="1" applyFill="1" applyBorder="1" applyAlignment="1">
      <alignment horizontal="right"/>
    </xf>
    <xf numFmtId="178" fontId="4" fillId="0" borderId="17" xfId="0" applyNumberFormat="1" applyFont="1" applyFill="1" applyBorder="1" applyAlignment="1">
      <alignment horizontal="right"/>
    </xf>
    <xf numFmtId="0" fontId="4" fillId="0" borderId="23" xfId="0" applyFont="1" applyFill="1" applyBorder="1" applyAlignment="1">
      <alignment horizontal="distributed"/>
    </xf>
    <xf numFmtId="178" fontId="4" fillId="0" borderId="39" xfId="0" applyNumberFormat="1" applyFont="1" applyFill="1" applyBorder="1" applyAlignment="1">
      <alignment horizontal="right"/>
    </xf>
    <xf numFmtId="178" fontId="4" fillId="0" borderId="25" xfId="0" applyNumberFormat="1" applyFont="1" applyFill="1" applyBorder="1" applyAlignment="1">
      <alignment horizontal="right"/>
    </xf>
    <xf numFmtId="177" fontId="4" fillId="0" borderId="32" xfId="0" applyNumberFormat="1" applyFont="1" applyFill="1" applyBorder="1" applyAlignment="1">
      <alignment horizontal="right"/>
    </xf>
    <xf numFmtId="177" fontId="4" fillId="0" borderId="22" xfId="0" applyNumberFormat="1" applyFont="1" applyFill="1" applyBorder="1" applyAlignment="1">
      <alignment horizontal="right"/>
    </xf>
    <xf numFmtId="177" fontId="4" fillId="0" borderId="27" xfId="0" applyNumberFormat="1" applyFont="1" applyFill="1" applyBorder="1" applyAlignment="1">
      <alignment horizontal="right"/>
    </xf>
    <xf numFmtId="177" fontId="4" fillId="0" borderId="17" xfId="0" applyNumberFormat="1" applyFont="1" applyFill="1" applyBorder="1" applyAlignment="1">
      <alignment horizontal="right"/>
    </xf>
    <xf numFmtId="177" fontId="4" fillId="0" borderId="39" xfId="0" applyNumberFormat="1" applyFont="1" applyFill="1" applyBorder="1" applyAlignment="1">
      <alignment horizontal="right"/>
    </xf>
    <xf numFmtId="178" fontId="4" fillId="0" borderId="20" xfId="0" applyNumberFormat="1" applyFont="1" applyFill="1" applyBorder="1" applyAlignment="1">
      <alignment horizontal="right"/>
    </xf>
    <xf numFmtId="178" fontId="4" fillId="0" borderId="21" xfId="0" applyNumberFormat="1" applyFont="1" applyFill="1" applyBorder="1" applyAlignment="1">
      <alignment horizontal="right"/>
    </xf>
    <xf numFmtId="178" fontId="4" fillId="0" borderId="37" xfId="0" applyNumberFormat="1" applyFont="1" applyFill="1" applyBorder="1" applyAlignment="1">
      <alignment horizontal="right"/>
    </xf>
    <xf numFmtId="178" fontId="4" fillId="0" borderId="14" xfId="0" applyNumberFormat="1" applyFont="1" applyFill="1" applyBorder="1" applyAlignment="1">
      <alignment horizontal="right"/>
    </xf>
    <xf numFmtId="178" fontId="4" fillId="0" borderId="15" xfId="0" applyNumberFormat="1" applyFont="1" applyFill="1" applyBorder="1" applyAlignment="1">
      <alignment horizontal="right"/>
    </xf>
    <xf numFmtId="178" fontId="4" fillId="0" borderId="28" xfId="0" applyNumberFormat="1" applyFont="1" applyFill="1" applyBorder="1" applyAlignment="1">
      <alignment horizontal="right"/>
    </xf>
    <xf numFmtId="178" fontId="4" fillId="0" borderId="19" xfId="0" applyNumberFormat="1" applyFont="1" applyFill="1" applyBorder="1" applyAlignment="1">
      <alignment horizontal="right"/>
    </xf>
    <xf numFmtId="178" fontId="4" fillId="0" borderId="23" xfId="0" applyNumberFormat="1" applyFont="1" applyFill="1" applyBorder="1" applyAlignment="1">
      <alignment horizontal="right"/>
    </xf>
    <xf numFmtId="178" fontId="4" fillId="0" borderId="38" xfId="0" applyNumberFormat="1" applyFont="1" applyFill="1" applyBorder="1" applyAlignment="1">
      <alignment horizontal="right"/>
    </xf>
    <xf numFmtId="176" fontId="4" fillId="0" borderId="20" xfId="0" applyNumberFormat="1" applyFont="1" applyFill="1" applyBorder="1" applyAlignment="1">
      <alignment horizontal="distributed"/>
    </xf>
    <xf numFmtId="177" fontId="4" fillId="0" borderId="20" xfId="0" applyNumberFormat="1" applyFont="1" applyFill="1" applyBorder="1" applyAlignment="1">
      <alignment horizontal="right"/>
    </xf>
    <xf numFmtId="177" fontId="4" fillId="0" borderId="21" xfId="0" applyNumberFormat="1" applyFont="1" applyFill="1" applyBorder="1" applyAlignment="1">
      <alignment horizontal="right"/>
    </xf>
    <xf numFmtId="176" fontId="4" fillId="0" borderId="14" xfId="0" applyNumberFormat="1" applyFont="1" applyFill="1" applyBorder="1" applyAlignment="1">
      <alignment horizontal="distributed"/>
    </xf>
    <xf numFmtId="177" fontId="4" fillId="0" borderId="14" xfId="0" applyNumberFormat="1" applyFont="1" applyFill="1" applyBorder="1" applyAlignment="1">
      <alignment horizontal="right"/>
    </xf>
    <xf numFmtId="177" fontId="4" fillId="0" borderId="15" xfId="0" applyNumberFormat="1" applyFont="1" applyFill="1" applyBorder="1" applyAlignment="1">
      <alignment horizontal="right"/>
    </xf>
    <xf numFmtId="176" fontId="4" fillId="0" borderId="19" xfId="0" applyNumberFormat="1" applyFont="1" applyFill="1" applyBorder="1" applyAlignment="1">
      <alignment horizontal="distributed"/>
    </xf>
    <xf numFmtId="177" fontId="4" fillId="0" borderId="28" xfId="0" applyNumberFormat="1" applyFont="1" applyFill="1" applyBorder="1" applyAlignment="1">
      <alignment horizontal="right"/>
    </xf>
    <xf numFmtId="177" fontId="4" fillId="0" borderId="40" xfId="0" applyNumberFormat="1" applyFont="1" applyFill="1" applyBorder="1" applyAlignment="1">
      <alignment horizontal="right"/>
    </xf>
    <xf numFmtId="177" fontId="4" fillId="0" borderId="41" xfId="0" applyNumberFormat="1" applyFont="1" applyFill="1" applyBorder="1" applyAlignment="1">
      <alignment horizontal="right"/>
    </xf>
    <xf numFmtId="177" fontId="4" fillId="0" borderId="42" xfId="0" applyNumberFormat="1" applyFont="1" applyFill="1" applyBorder="1" applyAlignment="1">
      <alignment horizontal="right"/>
    </xf>
    <xf numFmtId="0" fontId="0" fillId="0" borderId="22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178" fontId="4" fillId="0" borderId="31" xfId="0" applyNumberFormat="1" applyFont="1" applyFill="1" applyBorder="1" applyAlignment="1">
      <alignment horizontal="right"/>
    </xf>
    <xf numFmtId="178" fontId="4" fillId="0" borderId="43" xfId="0" applyNumberFormat="1" applyFont="1" applyFill="1" applyBorder="1" applyAlignment="1">
      <alignment horizontal="right"/>
    </xf>
    <xf numFmtId="176" fontId="4" fillId="0" borderId="13" xfId="0" applyNumberFormat="1" applyFont="1" applyFill="1" applyBorder="1" applyAlignment="1">
      <alignment horizontal="distributed"/>
    </xf>
    <xf numFmtId="177" fontId="4" fillId="0" borderId="13" xfId="0" applyNumberFormat="1" applyFont="1" applyFill="1" applyBorder="1" applyAlignment="1">
      <alignment horizontal="right"/>
    </xf>
    <xf numFmtId="177" fontId="4" fillId="0" borderId="44" xfId="0" applyNumberFormat="1" applyFont="1" applyFill="1" applyBorder="1" applyAlignment="1">
      <alignment horizontal="right"/>
    </xf>
    <xf numFmtId="177" fontId="4" fillId="0" borderId="45" xfId="0" applyNumberFormat="1" applyFont="1" applyFill="1" applyBorder="1" applyAlignment="1">
      <alignment horizontal="right"/>
    </xf>
    <xf numFmtId="177" fontId="4" fillId="0" borderId="46" xfId="0" applyNumberFormat="1" applyFont="1" applyFill="1" applyBorder="1" applyAlignment="1">
      <alignment horizontal="right"/>
    </xf>
    <xf numFmtId="177" fontId="4" fillId="0" borderId="47" xfId="0" applyNumberFormat="1" applyFont="1" applyFill="1" applyBorder="1" applyAlignment="1">
      <alignment horizontal="right"/>
    </xf>
    <xf numFmtId="177" fontId="4" fillId="0" borderId="30" xfId="0" applyNumberFormat="1" applyFont="1" applyFill="1" applyBorder="1" applyAlignment="1">
      <alignment horizontal="right"/>
    </xf>
    <xf numFmtId="177" fontId="4" fillId="0" borderId="48" xfId="0" applyNumberFormat="1" applyFont="1" applyFill="1" applyBorder="1" applyAlignment="1">
      <alignment horizontal="right"/>
    </xf>
    <xf numFmtId="0" fontId="3" fillId="0" borderId="0" xfId="0" applyFont="1" applyFill="1" applyAlignment="1">
      <alignment wrapText="1"/>
    </xf>
    <xf numFmtId="0" fontId="0" fillId="0" borderId="0" xfId="0" applyFont="1" applyFill="1" applyAlignment="1"/>
    <xf numFmtId="0" fontId="0" fillId="0" borderId="49" xfId="0" applyFont="1" applyFill="1" applyBorder="1" applyAlignment="1">
      <alignment horizontal="left" vertical="center"/>
    </xf>
    <xf numFmtId="180" fontId="3" fillId="2" borderId="19" xfId="0" applyNumberFormat="1" applyFont="1" applyFill="1" applyBorder="1" applyAlignment="1">
      <alignment horizontal="center" wrapText="1"/>
    </xf>
    <xf numFmtId="180" fontId="3" fillId="2" borderId="25" xfId="0" applyNumberFormat="1" applyFont="1" applyFill="1" applyBorder="1" applyAlignment="1">
      <alignment horizontal="center" wrapText="1"/>
    </xf>
    <xf numFmtId="180" fontId="3" fillId="2" borderId="24" xfId="0" applyNumberFormat="1" applyFont="1" applyFill="1" applyBorder="1" applyAlignment="1">
      <alignment horizontal="center" wrapText="1"/>
    </xf>
    <xf numFmtId="180" fontId="3" fillId="2" borderId="23" xfId="0" applyNumberFormat="1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180" fontId="3" fillId="0" borderId="17" xfId="0" applyNumberFormat="1" applyFont="1" applyFill="1" applyBorder="1" applyAlignment="1">
      <alignment horizontal="center" wrapText="1"/>
    </xf>
    <xf numFmtId="180" fontId="3" fillId="0" borderId="18" xfId="0" applyNumberFormat="1" applyFont="1" applyFill="1" applyBorder="1" applyAlignment="1">
      <alignment horizontal="center" wrapText="1"/>
    </xf>
    <xf numFmtId="180" fontId="3" fillId="0" borderId="15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180" fontId="3" fillId="0" borderId="14" xfId="0" applyNumberFormat="1" applyFont="1" applyFill="1" applyBorder="1" applyAlignment="1">
      <alignment horizontal="center" wrapText="1"/>
    </xf>
    <xf numFmtId="57" fontId="3" fillId="0" borderId="13" xfId="1" applyNumberFormat="1" applyFont="1" applyFill="1" applyBorder="1" applyAlignment="1">
      <alignment horizontal="center" wrapText="1"/>
    </xf>
    <xf numFmtId="180" fontId="3" fillId="0" borderId="22" xfId="0" applyNumberFormat="1" applyFont="1" applyFill="1" applyBorder="1" applyAlignment="1">
      <alignment horizontal="center" wrapText="1"/>
    </xf>
    <xf numFmtId="177" fontId="3" fillId="2" borderId="10" xfId="0" applyNumberFormat="1" applyFont="1" applyFill="1" applyBorder="1" applyAlignment="1">
      <alignment horizontal="center" wrapText="1"/>
    </xf>
    <xf numFmtId="177" fontId="3" fillId="2" borderId="9" xfId="0" applyNumberFormat="1" applyFont="1" applyFill="1" applyBorder="1" applyAlignment="1">
      <alignment horizontal="center" wrapText="1"/>
    </xf>
    <xf numFmtId="177" fontId="3" fillId="2" borderId="53" xfId="0" applyNumberFormat="1" applyFont="1" applyFill="1" applyBorder="1" applyAlignment="1">
      <alignment horizontal="center" wrapText="1"/>
    </xf>
    <xf numFmtId="177" fontId="3" fillId="2" borderId="8" xfId="0" applyNumberFormat="1" applyFont="1" applyFill="1" applyBorder="1" applyAlignment="1">
      <alignment horizontal="center" wrapText="1"/>
    </xf>
    <xf numFmtId="176" fontId="3" fillId="0" borderId="14" xfId="1" applyNumberFormat="1" applyFont="1" applyFill="1" applyBorder="1" applyAlignment="1">
      <alignment horizontal="center" wrapText="1"/>
    </xf>
    <xf numFmtId="176" fontId="3" fillId="0" borderId="17" xfId="1" applyNumberFormat="1" applyFont="1" applyFill="1" applyBorder="1" applyAlignment="1">
      <alignment horizontal="center" wrapText="1"/>
    </xf>
    <xf numFmtId="176" fontId="3" fillId="0" borderId="18" xfId="1" applyNumberFormat="1" applyFont="1" applyFill="1" applyBorder="1" applyAlignment="1">
      <alignment horizontal="center" wrapText="1"/>
    </xf>
    <xf numFmtId="176" fontId="3" fillId="0" borderId="15" xfId="1" applyNumberFormat="1" applyFont="1" applyFill="1" applyBorder="1" applyAlignment="1">
      <alignment horizontal="center" wrapText="1"/>
    </xf>
    <xf numFmtId="176" fontId="3" fillId="0" borderId="14" xfId="0" applyNumberFormat="1" applyFont="1" applyFill="1" applyBorder="1" applyAlignment="1">
      <alignment horizontal="center" wrapText="1"/>
    </xf>
    <xf numFmtId="57" fontId="3" fillId="0" borderId="14" xfId="0" applyNumberFormat="1" applyFont="1" applyFill="1" applyBorder="1" applyAlignment="1">
      <alignment horizontal="center" wrapText="1"/>
    </xf>
    <xf numFmtId="179" fontId="3" fillId="2" borderId="19" xfId="0" applyNumberFormat="1" applyFont="1" applyFill="1" applyBorder="1" applyAlignment="1">
      <alignment horizontal="center" wrapText="1"/>
    </xf>
    <xf numFmtId="179" fontId="3" fillId="2" borderId="25" xfId="0" applyNumberFormat="1" applyFont="1" applyFill="1" applyBorder="1" applyAlignment="1">
      <alignment horizontal="center" wrapText="1"/>
    </xf>
    <xf numFmtId="179" fontId="3" fillId="2" borderId="24" xfId="0" applyNumberFormat="1" applyFont="1" applyFill="1" applyBorder="1" applyAlignment="1">
      <alignment horizontal="center" wrapText="1"/>
    </xf>
    <xf numFmtId="179" fontId="3" fillId="2" borderId="23" xfId="0" applyNumberFormat="1" applyFont="1" applyFill="1" applyBorder="1" applyAlignment="1">
      <alignment horizontal="center" wrapText="1"/>
    </xf>
    <xf numFmtId="182" fontId="3" fillId="0" borderId="14" xfId="0" applyNumberFormat="1" applyFont="1" applyFill="1" applyBorder="1" applyAlignment="1">
      <alignment horizontal="center" wrapText="1"/>
    </xf>
    <xf numFmtId="179" fontId="3" fillId="0" borderId="18" xfId="0" applyNumberFormat="1" applyFont="1" applyFill="1" applyBorder="1" applyAlignment="1">
      <alignment horizontal="center" wrapText="1"/>
    </xf>
    <xf numFmtId="181" fontId="3" fillId="0" borderId="17" xfId="0" applyNumberFormat="1" applyFont="1" applyFill="1" applyBorder="1" applyAlignment="1">
      <alignment horizontal="center" wrapText="1"/>
    </xf>
    <xf numFmtId="179" fontId="3" fillId="0" borderId="15" xfId="0" applyNumberFormat="1" applyFont="1" applyFill="1" applyBorder="1" applyAlignment="1">
      <alignment horizontal="center" wrapText="1"/>
    </xf>
    <xf numFmtId="179" fontId="3" fillId="0" borderId="14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182" fontId="3" fillId="0" borderId="20" xfId="0" applyNumberFormat="1" applyFont="1" applyFill="1" applyBorder="1" applyAlignment="1">
      <alignment horizontal="center" wrapText="1"/>
    </xf>
    <xf numFmtId="181" fontId="3" fillId="0" borderId="22" xfId="0" applyNumberFormat="1" applyFont="1" applyFill="1" applyBorder="1" applyAlignment="1">
      <alignment horizontal="center" wrapText="1"/>
    </xf>
    <xf numFmtId="179" fontId="3" fillId="0" borderId="16" xfId="0" applyNumberFormat="1" applyFont="1" applyFill="1" applyBorder="1" applyAlignment="1">
      <alignment horizontal="center" wrapText="1"/>
    </xf>
    <xf numFmtId="179" fontId="3" fillId="0" borderId="21" xfId="0" applyNumberFormat="1" applyFont="1" applyFill="1" applyBorder="1" applyAlignment="1">
      <alignment horizontal="center" wrapText="1"/>
    </xf>
    <xf numFmtId="179" fontId="3" fillId="0" borderId="20" xfId="0" applyNumberFormat="1" applyFont="1" applyFill="1" applyBorder="1" applyAlignment="1">
      <alignment horizontal="center" wrapText="1"/>
    </xf>
    <xf numFmtId="176" fontId="3" fillId="2" borderId="10" xfId="0" applyNumberFormat="1" applyFont="1" applyFill="1" applyBorder="1" applyAlignment="1">
      <alignment horizontal="center" wrapText="1"/>
    </xf>
    <xf numFmtId="176" fontId="3" fillId="2" borderId="9" xfId="0" applyNumberFormat="1" applyFont="1" applyFill="1" applyBorder="1" applyAlignment="1">
      <alignment horizontal="center" wrapText="1"/>
    </xf>
    <xf numFmtId="176" fontId="3" fillId="2" borderId="53" xfId="0" applyNumberFormat="1" applyFont="1" applyFill="1" applyBorder="1" applyAlignment="1">
      <alignment horizontal="center" wrapText="1"/>
    </xf>
    <xf numFmtId="176" fontId="3" fillId="2" borderId="8" xfId="0" applyNumberFormat="1" applyFont="1" applyFill="1" applyBorder="1" applyAlignment="1">
      <alignment horizontal="center" wrapText="1"/>
    </xf>
    <xf numFmtId="178" fontId="3" fillId="0" borderId="27" xfId="0" applyNumberFormat="1" applyFont="1" applyFill="1" applyBorder="1" applyAlignment="1">
      <alignment horizontal="center" wrapText="1"/>
    </xf>
    <xf numFmtId="178" fontId="3" fillId="0" borderId="15" xfId="0" applyNumberFormat="1" applyFont="1" applyFill="1" applyBorder="1" applyAlignment="1">
      <alignment horizontal="center" wrapText="1"/>
    </xf>
    <xf numFmtId="176" fontId="3" fillId="0" borderId="27" xfId="1" applyNumberFormat="1" applyFont="1" applyFill="1" applyBorder="1" applyAlignment="1">
      <alignment horizontal="center" wrapText="1"/>
    </xf>
    <xf numFmtId="177" fontId="3" fillId="0" borderId="4" xfId="0" applyNumberFormat="1" applyFont="1" applyFill="1" applyBorder="1" applyAlignment="1">
      <alignment horizontal="center" wrapText="1"/>
    </xf>
    <xf numFmtId="178" fontId="3" fillId="0" borderId="16" xfId="0" applyNumberFormat="1" applyFont="1" applyFill="1" applyBorder="1" applyAlignment="1">
      <alignment horizontal="center" wrapText="1"/>
    </xf>
    <xf numFmtId="176" fontId="3" fillId="0" borderId="3" xfId="0" applyNumberFormat="1" applyFont="1" applyFill="1" applyBorder="1" applyAlignment="1">
      <alignment horizontal="center" wrapText="1"/>
    </xf>
    <xf numFmtId="176" fontId="3" fillId="0" borderId="26" xfId="0" applyNumberFormat="1" applyFont="1" applyFill="1" applyBorder="1" applyAlignment="1">
      <alignment horizontal="center" wrapText="1"/>
    </xf>
    <xf numFmtId="176" fontId="3" fillId="0" borderId="2" xfId="0" applyNumberFormat="1" applyFont="1" applyFill="1" applyBorder="1" applyAlignment="1">
      <alignment horizontal="center" wrapText="1"/>
    </xf>
    <xf numFmtId="176" fontId="3" fillId="0" borderId="49" xfId="0" applyNumberFormat="1" applyFont="1" applyFill="1" applyBorder="1" applyAlignment="1">
      <alignment horizontal="center" wrapText="1"/>
    </xf>
    <xf numFmtId="176" fontId="3" fillId="0" borderId="4" xfId="0" applyNumberFormat="1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wrapText="1"/>
    </xf>
    <xf numFmtId="0" fontId="4" fillId="0" borderId="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wrapText="1"/>
    </xf>
    <xf numFmtId="0" fontId="10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wrapText="1"/>
    </xf>
    <xf numFmtId="0" fontId="11" fillId="0" borderId="0" xfId="0" applyFont="1" applyFill="1" applyAlignment="1">
      <alignment horizontal="center" wrapText="1"/>
    </xf>
    <xf numFmtId="0" fontId="0" fillId="0" borderId="0" xfId="0" applyFont="1" applyFill="1"/>
    <xf numFmtId="0" fontId="0" fillId="0" borderId="0" xfId="0" applyFont="1" applyFill="1" applyBorder="1"/>
    <xf numFmtId="38" fontId="0" fillId="0" borderId="0" xfId="2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180" fontId="0" fillId="0" borderId="14" xfId="2" applyNumberFormat="1" applyFont="1" applyFill="1" applyBorder="1" applyAlignment="1">
      <alignment horizontal="center"/>
    </xf>
    <xf numFmtId="181" fontId="0" fillId="0" borderId="54" xfId="2" applyNumberFormat="1" applyFont="1" applyFill="1" applyBorder="1" applyAlignment="1">
      <alignment horizontal="center"/>
    </xf>
    <xf numFmtId="181" fontId="0" fillId="0" borderId="51" xfId="2" applyNumberFormat="1" applyFont="1" applyFill="1" applyBorder="1" applyAlignment="1">
      <alignment horizontal="center"/>
    </xf>
    <xf numFmtId="181" fontId="0" fillId="0" borderId="52" xfId="2" applyNumberFormat="1" applyFont="1" applyFill="1" applyBorder="1" applyAlignment="1">
      <alignment horizontal="center"/>
    </xf>
    <xf numFmtId="183" fontId="0" fillId="0" borderId="51" xfId="2" applyNumberFormat="1" applyFont="1" applyFill="1" applyBorder="1" applyAlignment="1">
      <alignment horizontal="center"/>
    </xf>
    <xf numFmtId="3" fontId="0" fillId="0" borderId="14" xfId="2" applyNumberFormat="1" applyFont="1" applyFill="1" applyBorder="1" applyAlignment="1">
      <alignment horizontal="center"/>
    </xf>
    <xf numFmtId="180" fontId="0" fillId="0" borderId="55" xfId="2" applyNumberFormat="1" applyFont="1" applyFill="1" applyBorder="1" applyAlignment="1">
      <alignment horizontal="center"/>
    </xf>
    <xf numFmtId="181" fontId="0" fillId="0" borderId="22" xfId="2" applyNumberFormat="1" applyFont="1" applyFill="1" applyBorder="1" applyAlignment="1">
      <alignment horizontal="center"/>
    </xf>
    <xf numFmtId="181" fontId="0" fillId="0" borderId="16" xfId="2" applyNumberFormat="1" applyFont="1" applyFill="1" applyBorder="1" applyAlignment="1">
      <alignment horizontal="center"/>
    </xf>
    <xf numFmtId="181" fontId="0" fillId="0" borderId="21" xfId="2" applyNumberFormat="1" applyFont="1" applyFill="1" applyBorder="1" applyAlignment="1">
      <alignment horizontal="center"/>
    </xf>
    <xf numFmtId="3" fontId="0" fillId="0" borderId="55" xfId="2" applyNumberFormat="1" applyFont="1" applyFill="1" applyBorder="1" applyAlignment="1">
      <alignment horizontal="center"/>
    </xf>
    <xf numFmtId="3" fontId="0" fillId="0" borderId="17" xfId="2" applyNumberFormat="1" applyFont="1" applyFill="1" applyBorder="1" applyAlignment="1">
      <alignment horizontal="center"/>
    </xf>
    <xf numFmtId="3" fontId="0" fillId="0" borderId="29" xfId="2" applyNumberFormat="1" applyFont="1" applyFill="1" applyBorder="1" applyAlignment="1">
      <alignment horizontal="center"/>
    </xf>
    <xf numFmtId="3" fontId="0" fillId="0" borderId="18" xfId="2" applyNumberFormat="1" applyFont="1" applyFill="1" applyBorder="1" applyAlignment="1">
      <alignment horizontal="center"/>
    </xf>
    <xf numFmtId="3" fontId="0" fillId="0" borderId="15" xfId="2" applyNumberFormat="1" applyFont="1" applyFill="1" applyBorder="1" applyAlignment="1">
      <alignment horizontal="center"/>
    </xf>
    <xf numFmtId="3" fontId="0" fillId="0" borderId="27" xfId="2" applyNumberFormat="1" applyFont="1" applyFill="1" applyBorder="1" applyAlignment="1">
      <alignment horizontal="center"/>
    </xf>
    <xf numFmtId="3" fontId="0" fillId="0" borderId="31" xfId="2" applyNumberFormat="1" applyFont="1" applyFill="1" applyBorder="1" applyAlignment="1">
      <alignment horizontal="center"/>
    </xf>
    <xf numFmtId="3" fontId="0" fillId="0" borderId="16" xfId="2" applyNumberFormat="1" applyFont="1" applyFill="1" applyBorder="1" applyAlignment="1">
      <alignment horizontal="center"/>
    </xf>
    <xf numFmtId="3" fontId="0" fillId="0" borderId="52" xfId="2" applyNumberFormat="1" applyFont="1" applyFill="1" applyBorder="1" applyAlignment="1">
      <alignment horizontal="center"/>
    </xf>
    <xf numFmtId="3" fontId="0" fillId="0" borderId="54" xfId="2" applyNumberFormat="1" applyFont="1" applyFill="1" applyBorder="1" applyAlignment="1">
      <alignment horizontal="center"/>
    </xf>
    <xf numFmtId="3" fontId="0" fillId="0" borderId="21" xfId="2" applyNumberFormat="1" applyFont="1" applyFill="1" applyBorder="1" applyAlignment="1">
      <alignment horizontal="center"/>
    </xf>
    <xf numFmtId="3" fontId="0" fillId="0" borderId="22" xfId="2" applyNumberFormat="1" applyFont="1" applyFill="1" applyBorder="1" applyAlignment="1">
      <alignment horizontal="center"/>
    </xf>
    <xf numFmtId="3" fontId="0" fillId="0" borderId="4" xfId="2" applyNumberFormat="1" applyFont="1" applyFill="1" applyBorder="1" applyAlignment="1">
      <alignment horizontal="center"/>
    </xf>
    <xf numFmtId="0" fontId="0" fillId="0" borderId="18" xfId="2" applyNumberFormat="1" applyFont="1" applyFill="1" applyBorder="1" applyAlignment="1">
      <alignment horizontal="center"/>
    </xf>
    <xf numFmtId="177" fontId="4" fillId="0" borderId="30" xfId="0" applyNumberFormat="1" applyFont="1" applyFill="1" applyBorder="1" applyAlignment="1">
      <alignment horizontal="center" vertical="center"/>
    </xf>
    <xf numFmtId="177" fontId="4" fillId="0" borderId="11" xfId="0" applyNumberFormat="1" applyFont="1" applyFill="1" applyBorder="1" applyAlignment="1">
      <alignment horizontal="center" vertical="center"/>
    </xf>
    <xf numFmtId="177" fontId="4" fillId="0" borderId="12" xfId="0" applyNumberFormat="1" applyFont="1" applyFill="1" applyBorder="1" applyAlignment="1">
      <alignment horizontal="center" vertical="center"/>
    </xf>
    <xf numFmtId="176" fontId="4" fillId="0" borderId="3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/>
    <xf numFmtId="176" fontId="0" fillId="0" borderId="49" xfId="0" applyNumberFormat="1" applyFont="1" applyFill="1" applyBorder="1"/>
    <xf numFmtId="176" fontId="0" fillId="0" borderId="6" xfId="0" applyNumberFormat="1" applyFont="1" applyFill="1" applyBorder="1"/>
    <xf numFmtId="180" fontId="0" fillId="0" borderId="17" xfId="2" applyNumberFormat="1" applyFont="1" applyFill="1" applyBorder="1" applyAlignment="1">
      <alignment horizontal="center"/>
    </xf>
    <xf numFmtId="180" fontId="0" fillId="0" borderId="18" xfId="2" applyNumberFormat="1" applyFont="1" applyFill="1" applyBorder="1" applyAlignment="1">
      <alignment horizontal="center"/>
    </xf>
    <xf numFmtId="180" fontId="0" fillId="0" borderId="15" xfId="2" applyNumberFormat="1" applyFont="1" applyFill="1" applyBorder="1" applyAlignment="1">
      <alignment horizontal="center"/>
    </xf>
    <xf numFmtId="180" fontId="0" fillId="0" borderId="16" xfId="2" applyNumberFormat="1" applyFont="1" applyFill="1" applyBorder="1" applyAlignment="1">
      <alignment horizontal="center"/>
    </xf>
    <xf numFmtId="180" fontId="0" fillId="0" borderId="21" xfId="2" applyNumberFormat="1" applyFont="1" applyFill="1" applyBorder="1" applyAlignment="1">
      <alignment horizontal="center"/>
    </xf>
    <xf numFmtId="180" fontId="0" fillId="0" borderId="26" xfId="2" applyNumberFormat="1" applyFont="1" applyFill="1" applyBorder="1" applyAlignment="1">
      <alignment horizontal="center"/>
    </xf>
    <xf numFmtId="180" fontId="0" fillId="0" borderId="2" xfId="2" applyNumberFormat="1" applyFont="1" applyFill="1" applyBorder="1" applyAlignment="1">
      <alignment horizontal="center"/>
    </xf>
    <xf numFmtId="180" fontId="0" fillId="0" borderId="22" xfId="2" applyNumberFormat="1" applyFont="1" applyFill="1" applyBorder="1" applyAlignment="1">
      <alignment horizontal="center"/>
    </xf>
    <xf numFmtId="176" fontId="0" fillId="0" borderId="13" xfId="1" applyNumberFormat="1" applyFont="1" applyFill="1" applyBorder="1" applyAlignment="1">
      <alignment horizontal="center" wrapText="1"/>
    </xf>
    <xf numFmtId="3" fontId="0" fillId="0" borderId="60" xfId="2" applyNumberFormat="1" applyFont="1" applyFill="1" applyBorder="1" applyAlignment="1">
      <alignment horizontal="center"/>
    </xf>
    <xf numFmtId="177" fontId="0" fillId="0" borderId="14" xfId="2" applyNumberFormat="1" applyFont="1" applyFill="1" applyBorder="1" applyAlignment="1">
      <alignment horizontal="center"/>
    </xf>
    <xf numFmtId="0" fontId="0" fillId="0" borderId="14" xfId="2" applyNumberFormat="1" applyFont="1" applyFill="1" applyBorder="1" applyAlignment="1">
      <alignment horizontal="center"/>
    </xf>
    <xf numFmtId="3" fontId="0" fillId="0" borderId="3" xfId="2" applyNumberFormat="1" applyFont="1" applyFill="1" applyBorder="1" applyAlignment="1">
      <alignment horizontal="center"/>
    </xf>
    <xf numFmtId="3" fontId="0" fillId="0" borderId="26" xfId="2" applyNumberFormat="1" applyFont="1" applyFill="1" applyBorder="1" applyAlignment="1">
      <alignment horizontal="center"/>
    </xf>
    <xf numFmtId="3" fontId="0" fillId="0" borderId="2" xfId="2" applyNumberFormat="1" applyFont="1" applyFill="1" applyBorder="1" applyAlignment="1">
      <alignment horizontal="center"/>
    </xf>
    <xf numFmtId="3" fontId="0" fillId="0" borderId="59" xfId="2" applyNumberFormat="1" applyFont="1" applyFill="1" applyBorder="1" applyAlignment="1">
      <alignment horizontal="center"/>
    </xf>
    <xf numFmtId="38" fontId="4" fillId="0" borderId="30" xfId="2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 vertical="center"/>
    </xf>
    <xf numFmtId="176" fontId="3" fillId="0" borderId="18" xfId="0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right"/>
    </xf>
    <xf numFmtId="177" fontId="4" fillId="0" borderId="26" xfId="0" applyNumberFormat="1" applyFont="1" applyFill="1" applyBorder="1" applyAlignment="1">
      <alignment horizontal="right"/>
    </xf>
    <xf numFmtId="177" fontId="4" fillId="0" borderId="49" xfId="0" applyNumberFormat="1" applyFont="1" applyFill="1" applyBorder="1" applyAlignment="1">
      <alignment horizontal="right"/>
    </xf>
    <xf numFmtId="177" fontId="4" fillId="0" borderId="52" xfId="0" applyNumberFormat="1" applyFont="1" applyFill="1" applyBorder="1" applyAlignment="1">
      <alignment horizontal="right"/>
    </xf>
    <xf numFmtId="177" fontId="4" fillId="0" borderId="51" xfId="0" applyNumberFormat="1" applyFont="1" applyFill="1" applyBorder="1" applyAlignment="1">
      <alignment horizontal="right"/>
    </xf>
    <xf numFmtId="177" fontId="4" fillId="0" borderId="54" xfId="0" applyNumberFormat="1" applyFont="1" applyFill="1" applyBorder="1" applyAlignment="1">
      <alignment horizontal="right"/>
    </xf>
    <xf numFmtId="176" fontId="3" fillId="0" borderId="15" xfId="0" applyNumberFormat="1" applyFont="1" applyFill="1" applyBorder="1" applyAlignment="1">
      <alignment horizontal="center" wrapText="1"/>
    </xf>
    <xf numFmtId="176" fontId="3" fillId="0" borderId="16" xfId="0" applyNumberFormat="1" applyFont="1" applyFill="1" applyBorder="1" applyAlignment="1">
      <alignment horizontal="center" wrapText="1"/>
    </xf>
    <xf numFmtId="176" fontId="3" fillId="0" borderId="27" xfId="0" applyNumberFormat="1" applyFont="1" applyFill="1" applyBorder="1" applyAlignment="1">
      <alignment horizontal="center" wrapText="1"/>
    </xf>
    <xf numFmtId="176" fontId="3" fillId="0" borderId="0" xfId="0" applyNumberFormat="1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3" fontId="0" fillId="3" borderId="20" xfId="2" applyNumberFormat="1" applyFont="1" applyFill="1" applyBorder="1" applyAlignment="1">
      <alignment horizontal="center"/>
    </xf>
    <xf numFmtId="180" fontId="0" fillId="3" borderId="2" xfId="2" applyNumberFormat="1" applyFont="1" applyFill="1" applyBorder="1" applyAlignment="1">
      <alignment horizontal="center"/>
    </xf>
    <xf numFmtId="180" fontId="0" fillId="3" borderId="26" xfId="2" applyNumberFormat="1" applyFont="1" applyFill="1" applyBorder="1" applyAlignment="1">
      <alignment horizontal="center"/>
    </xf>
    <xf numFmtId="180" fontId="0" fillId="3" borderId="49" xfId="2" applyNumberFormat="1" applyFont="1" applyFill="1" applyBorder="1" applyAlignment="1">
      <alignment horizontal="center"/>
    </xf>
    <xf numFmtId="3" fontId="0" fillId="3" borderId="14" xfId="2" applyNumberFormat="1" applyFont="1" applyFill="1" applyBorder="1" applyAlignment="1">
      <alignment horizontal="center"/>
    </xf>
    <xf numFmtId="180" fontId="0" fillId="3" borderId="15" xfId="2" applyNumberFormat="1" applyFont="1" applyFill="1" applyBorder="1" applyAlignment="1">
      <alignment horizontal="center"/>
    </xf>
    <xf numFmtId="180" fontId="0" fillId="3" borderId="18" xfId="2" applyNumberFormat="1" applyFont="1" applyFill="1" applyBorder="1" applyAlignment="1">
      <alignment horizontal="center"/>
    </xf>
    <xf numFmtId="180" fontId="0" fillId="3" borderId="17" xfId="2" applyNumberFormat="1" applyFont="1" applyFill="1" applyBorder="1" applyAlignment="1">
      <alignment horizontal="center"/>
    </xf>
    <xf numFmtId="3" fontId="0" fillId="3" borderId="55" xfId="2" applyNumberFormat="1" applyFont="1" applyFill="1" applyBorder="1" applyAlignment="1">
      <alignment horizontal="center"/>
    </xf>
    <xf numFmtId="180" fontId="0" fillId="3" borderId="59" xfId="2" applyNumberFormat="1" applyFont="1" applyFill="1" applyBorder="1" applyAlignment="1">
      <alignment horizontal="center"/>
    </xf>
    <xf numFmtId="3" fontId="0" fillId="3" borderId="13" xfId="2" applyNumberFormat="1" applyFont="1" applyFill="1" applyBorder="1" applyAlignment="1">
      <alignment horizontal="center"/>
    </xf>
    <xf numFmtId="180" fontId="0" fillId="3" borderId="31" xfId="2" applyNumberFormat="1" applyFont="1" applyFill="1" applyBorder="1" applyAlignment="1">
      <alignment horizontal="center"/>
    </xf>
    <xf numFmtId="181" fontId="0" fillId="3" borderId="21" xfId="2" applyNumberFormat="1" applyFont="1" applyFill="1" applyBorder="1" applyAlignment="1">
      <alignment horizontal="center"/>
    </xf>
    <xf numFmtId="181" fontId="0" fillId="3" borderId="16" xfId="2" applyNumberFormat="1" applyFont="1" applyFill="1" applyBorder="1" applyAlignment="1">
      <alignment horizontal="center"/>
    </xf>
    <xf numFmtId="181" fontId="0" fillId="3" borderId="22" xfId="2" applyNumberFormat="1" applyFont="1" applyFill="1" applyBorder="1" applyAlignment="1">
      <alignment horizontal="center"/>
    </xf>
    <xf numFmtId="181" fontId="0" fillId="3" borderId="32" xfId="2" applyNumberFormat="1" applyFont="1" applyFill="1" applyBorder="1" applyAlignment="1">
      <alignment horizontal="center"/>
    </xf>
    <xf numFmtId="181" fontId="0" fillId="3" borderId="34" xfId="2" applyNumberFormat="1" applyFont="1" applyFill="1" applyBorder="1" applyAlignment="1">
      <alignment horizontal="center"/>
    </xf>
    <xf numFmtId="180" fontId="0" fillId="3" borderId="22" xfId="2" applyNumberFormat="1" applyFont="1" applyFill="1" applyBorder="1" applyAlignment="1">
      <alignment horizontal="center"/>
    </xf>
    <xf numFmtId="181" fontId="0" fillId="3" borderId="52" xfId="2" applyNumberFormat="1" applyFont="1" applyFill="1" applyBorder="1" applyAlignment="1">
      <alignment horizontal="center"/>
    </xf>
    <xf numFmtId="181" fontId="0" fillId="3" borderId="51" xfId="2" applyNumberFormat="1" applyFont="1" applyFill="1" applyBorder="1" applyAlignment="1">
      <alignment horizontal="center"/>
    </xf>
    <xf numFmtId="181" fontId="0" fillId="3" borderId="54" xfId="2" applyNumberFormat="1" applyFont="1" applyFill="1" applyBorder="1" applyAlignment="1">
      <alignment horizontal="center"/>
    </xf>
    <xf numFmtId="181" fontId="0" fillId="3" borderId="57" xfId="2" applyNumberFormat="1" applyFont="1" applyFill="1" applyBorder="1" applyAlignment="1">
      <alignment horizontal="center"/>
    </xf>
    <xf numFmtId="181" fontId="0" fillId="3" borderId="56" xfId="2" applyNumberFormat="1" applyFont="1" applyFill="1" applyBorder="1" applyAlignment="1">
      <alignment horizontal="center"/>
    </xf>
    <xf numFmtId="0" fontId="0" fillId="0" borderId="22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20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3" fontId="0" fillId="2" borderId="10" xfId="2" applyNumberFormat="1" applyFont="1" applyFill="1" applyBorder="1" applyAlignment="1">
      <alignment horizontal="center"/>
    </xf>
    <xf numFmtId="3" fontId="0" fillId="2" borderId="8" xfId="2" applyNumberFormat="1" applyFont="1" applyFill="1" applyBorder="1" applyAlignment="1">
      <alignment horizontal="center"/>
    </xf>
    <xf numFmtId="3" fontId="0" fillId="2" borderId="53" xfId="2" applyNumberFormat="1" applyFont="1" applyFill="1" applyBorder="1" applyAlignment="1">
      <alignment horizontal="center"/>
    </xf>
    <xf numFmtId="3" fontId="0" fillId="2" borderId="9" xfId="2" applyNumberFormat="1" applyFont="1" applyFill="1" applyBorder="1" applyAlignment="1">
      <alignment horizontal="center"/>
    </xf>
    <xf numFmtId="3" fontId="0" fillId="2" borderId="1" xfId="2" applyNumberFormat="1" applyFont="1" applyFill="1" applyBorder="1" applyAlignment="1">
      <alignment horizontal="center"/>
    </xf>
    <xf numFmtId="3" fontId="0" fillId="2" borderId="24" xfId="2" applyNumberFormat="1" applyFont="1" applyFill="1" applyBorder="1" applyAlignment="1">
      <alignment horizontal="center"/>
    </xf>
    <xf numFmtId="3" fontId="0" fillId="2" borderId="19" xfId="2" applyNumberFormat="1" applyFont="1" applyFill="1" applyBorder="1" applyAlignment="1">
      <alignment horizontal="center"/>
    </xf>
    <xf numFmtId="3" fontId="0" fillId="2" borderId="23" xfId="2" applyNumberFormat="1" applyFont="1" applyFill="1" applyBorder="1" applyAlignment="1">
      <alignment horizontal="center"/>
    </xf>
    <xf numFmtId="3" fontId="0" fillId="2" borderId="25" xfId="2" applyNumberFormat="1" applyFont="1" applyFill="1" applyBorder="1" applyAlignment="1">
      <alignment horizontal="center"/>
    </xf>
    <xf numFmtId="180" fontId="0" fillId="2" borderId="19" xfId="2" applyNumberFormat="1" applyFont="1" applyFill="1" applyBorder="1" applyAlignment="1">
      <alignment horizontal="center"/>
    </xf>
    <xf numFmtId="180" fontId="0" fillId="2" borderId="23" xfId="2" applyNumberFormat="1" applyFont="1" applyFill="1" applyBorder="1" applyAlignment="1">
      <alignment horizontal="center"/>
    </xf>
    <xf numFmtId="180" fontId="0" fillId="2" borderId="24" xfId="2" applyNumberFormat="1" applyFont="1" applyFill="1" applyBorder="1" applyAlignment="1">
      <alignment horizontal="center"/>
    </xf>
    <xf numFmtId="180" fontId="0" fillId="2" borderId="25" xfId="2" applyNumberFormat="1" applyFont="1" applyFill="1" applyBorder="1" applyAlignment="1">
      <alignment horizontal="center"/>
    </xf>
    <xf numFmtId="3" fontId="0" fillId="2" borderId="58" xfId="2" applyNumberFormat="1" applyFont="1" applyFill="1" applyBorder="1" applyAlignment="1">
      <alignment horizontal="center"/>
    </xf>
    <xf numFmtId="3" fontId="0" fillId="2" borderId="33" xfId="2" applyNumberFormat="1" applyFont="1" applyFill="1" applyBorder="1" applyAlignment="1">
      <alignment horizontal="center"/>
    </xf>
    <xf numFmtId="180" fontId="0" fillId="2" borderId="33" xfId="2" applyNumberFormat="1" applyFont="1" applyFill="1" applyBorder="1" applyAlignment="1">
      <alignment horizontal="center"/>
    </xf>
    <xf numFmtId="181" fontId="3" fillId="0" borderId="21" xfId="0" applyNumberFormat="1" applyFont="1" applyFill="1" applyBorder="1" applyAlignment="1">
      <alignment horizontal="center" wrapText="1"/>
    </xf>
    <xf numFmtId="181" fontId="3" fillId="0" borderId="16" xfId="0" applyNumberFormat="1" applyFont="1" applyFill="1" applyBorder="1" applyAlignment="1">
      <alignment horizontal="center" wrapText="1"/>
    </xf>
    <xf numFmtId="181" fontId="3" fillId="0" borderId="15" xfId="0" applyNumberFormat="1" applyFont="1" applyFill="1" applyBorder="1" applyAlignment="1">
      <alignment horizontal="center" wrapText="1"/>
    </xf>
    <xf numFmtId="181" fontId="3" fillId="0" borderId="18" xfId="0" applyNumberFormat="1" applyFont="1" applyFill="1" applyBorder="1" applyAlignment="1">
      <alignment horizontal="center" wrapText="1"/>
    </xf>
    <xf numFmtId="38" fontId="0" fillId="0" borderId="14" xfId="4" applyFont="1" applyFill="1" applyBorder="1" applyAlignment="1">
      <alignment horizontal="center"/>
    </xf>
    <xf numFmtId="177" fontId="4" fillId="0" borderId="12" xfId="0" applyNumberFormat="1" applyFont="1" applyFill="1" applyBorder="1" applyAlignment="1">
      <alignment horizontal="right" shrinkToFit="1"/>
    </xf>
    <xf numFmtId="177" fontId="4" fillId="0" borderId="48" xfId="0" applyNumberFormat="1" applyFont="1" applyFill="1" applyBorder="1" applyAlignment="1">
      <alignment horizontal="right" shrinkToFit="1"/>
    </xf>
    <xf numFmtId="177" fontId="4" fillId="0" borderId="11" xfId="0" applyNumberFormat="1" applyFont="1" applyFill="1" applyBorder="1" applyAlignment="1">
      <alignment horizontal="right" shrinkToFit="1"/>
    </xf>
    <xf numFmtId="177" fontId="4" fillId="0" borderId="30" xfId="0" applyNumberFormat="1" applyFont="1" applyFill="1" applyBorder="1" applyAlignment="1">
      <alignment horizontal="right" shrinkToFit="1"/>
    </xf>
    <xf numFmtId="177" fontId="4" fillId="0" borderId="20" xfId="0" applyNumberFormat="1" applyFont="1" applyFill="1" applyBorder="1" applyAlignment="1">
      <alignment horizontal="right" shrinkToFit="1"/>
    </xf>
    <xf numFmtId="3" fontId="8" fillId="0" borderId="15" xfId="2" applyNumberFormat="1" applyFont="1" applyFill="1" applyBorder="1" applyAlignment="1">
      <alignment horizontal="center"/>
    </xf>
    <xf numFmtId="3" fontId="8" fillId="0" borderId="18" xfId="2" applyNumberFormat="1" applyFont="1" applyFill="1" applyBorder="1" applyAlignment="1">
      <alignment horizontal="center"/>
    </xf>
    <xf numFmtId="3" fontId="8" fillId="0" borderId="29" xfId="2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8" fillId="0" borderId="54" xfId="2" applyNumberFormat="1" applyFont="1" applyFill="1" applyBorder="1" applyAlignment="1">
      <alignment horizontal="center"/>
    </xf>
    <xf numFmtId="177" fontId="4" fillId="0" borderId="0" xfId="0" applyNumberFormat="1" applyFont="1" applyFill="1" applyBorder="1" applyAlignment="1">
      <alignment horizontal="right"/>
    </xf>
    <xf numFmtId="3" fontId="8" fillId="0" borderId="31" xfId="2" applyNumberFormat="1" applyFont="1" applyFill="1" applyBorder="1" applyAlignment="1">
      <alignment horizontal="center"/>
    </xf>
    <xf numFmtId="3" fontId="8" fillId="0" borderId="27" xfId="2" applyNumberFormat="1" applyFont="1" applyFill="1" applyBorder="1" applyAlignment="1">
      <alignment horizontal="center"/>
    </xf>
    <xf numFmtId="3" fontId="8" fillId="0" borderId="17" xfId="2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49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wrapText="1"/>
    </xf>
    <xf numFmtId="0" fontId="4" fillId="0" borderId="4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38" fontId="4" fillId="0" borderId="4" xfId="2" applyFont="1" applyFill="1" applyBorder="1" applyAlignment="1">
      <alignment horizontal="center" vertical="center"/>
    </xf>
    <xf numFmtId="38" fontId="4" fillId="0" borderId="10" xfId="2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176" fontId="9" fillId="0" borderId="0" xfId="0" applyNumberFormat="1" applyFont="1" applyFill="1" applyAlignment="1">
      <alignment horizontal="left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Alignment="1">
      <alignment horizontal="left" vertical="center"/>
    </xf>
    <xf numFmtId="176" fontId="4" fillId="0" borderId="49" xfId="0" applyNumberFormat="1" applyFont="1" applyFill="1" applyBorder="1" applyAlignment="1">
      <alignment horizontal="center"/>
    </xf>
  </cellXfs>
  <cellStyles count="5">
    <cellStyle name="桁区切り" xfId="4" builtinId="6"/>
    <cellStyle name="桁区切り 2" xfId="2" xr:uid="{AB6EA7A6-3E8D-425F-809E-B10FB5DCF8E0}"/>
    <cellStyle name="通貨 2" xfId="1" xr:uid="{A3F38CAA-04C9-4CFF-BC85-461D09D4B9CF}"/>
    <cellStyle name="標準" xfId="0" builtinId="0"/>
    <cellStyle name="標準 2 2" xfId="3" xr:uid="{EC9F6A0F-FC51-435B-8D46-CF39A83B9B78}"/>
  </cellStyles>
  <dxfs count="1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4" tint="0.79998168889431442"/>
      </font>
    </dxf>
    <dxf>
      <font>
        <color theme="0"/>
      </font>
    </dxf>
    <dxf>
      <font>
        <color theme="4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1&#12288;&#12288;&#36984;&#25369;&#31649;&#29702;&#65298;&#20418;\05&#12288;&#12288;&#36984;&#25369;&#20107;&#21209;&#22577;&#21578;&#20363;\&#20219;&#26399;&#28288;&#20102;\19&#24180;&#20013;&#20219;&#26399;&#28288;&#20102;\H19&#20219;&#26399;&#28288;&#2010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表紙"/>
      <sheetName val="②議会の議員及び長"/>
      <sheetName val="③都道府県"/>
      <sheetName val="④（１）市区長"/>
      <sheetName val="⑤（２）市区議会議員"/>
      <sheetName val="⑥（３）町村長 (2)"/>
      <sheetName val="⑦（４）町村議会議員 (2)"/>
      <sheetName val="⑧（５）市区町村計"/>
      <sheetName val="（１）市区長"/>
      <sheetName val="（２）市区議会"/>
      <sheetName val="（３）町村長"/>
      <sheetName val="（４）町村議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G4">
            <v>4</v>
          </cell>
          <cell r="N4">
            <v>4</v>
          </cell>
          <cell r="U4">
            <v>6</v>
          </cell>
          <cell r="AB4">
            <v>8</v>
          </cell>
          <cell r="AI4">
            <v>4</v>
          </cell>
        </row>
        <row r="5">
          <cell r="G5">
            <v>4</v>
          </cell>
          <cell r="N5">
            <v>3</v>
          </cell>
          <cell r="U5">
            <v>4</v>
          </cell>
          <cell r="AB5">
            <v>8</v>
          </cell>
          <cell r="AI5">
            <v>4</v>
          </cell>
        </row>
        <row r="6">
          <cell r="G6">
            <v>4</v>
          </cell>
          <cell r="N6">
            <v>4</v>
          </cell>
          <cell r="U6">
            <v>4</v>
          </cell>
          <cell r="AB6">
            <v>4</v>
          </cell>
          <cell r="AI6">
            <v>4</v>
          </cell>
        </row>
        <row r="7">
          <cell r="G7">
            <v>10</v>
          </cell>
          <cell r="N7">
            <v>10</v>
          </cell>
          <cell r="U7">
            <v>5</v>
          </cell>
          <cell r="AB7">
            <v>4</v>
          </cell>
          <cell r="AI7">
            <v>4</v>
          </cell>
        </row>
        <row r="8">
          <cell r="G8">
            <v>4</v>
          </cell>
          <cell r="N8">
            <v>4</v>
          </cell>
          <cell r="U8">
            <v>4</v>
          </cell>
          <cell r="AB8" t="str">
            <v>4.</v>
          </cell>
          <cell r="AI8" t="str">
            <v>11.</v>
          </cell>
        </row>
        <row r="9">
          <cell r="G9" t="str">
            <v>4.</v>
          </cell>
          <cell r="N9" t="str">
            <v>4.</v>
          </cell>
          <cell r="U9" t="str">
            <v>4.</v>
          </cell>
          <cell r="AB9" t="str">
            <v>4.</v>
          </cell>
          <cell r="AI9" t="str">
            <v>8.</v>
          </cell>
        </row>
        <row r="10">
          <cell r="G10" t="str">
            <v>8.</v>
          </cell>
          <cell r="N10" t="str">
            <v>5.</v>
          </cell>
          <cell r="U10" t="str">
            <v>4.</v>
          </cell>
          <cell r="AB10" t="str">
            <v>4.</v>
          </cell>
          <cell r="AI10" t="str">
            <v>4.</v>
          </cell>
        </row>
        <row r="11">
          <cell r="G11" t="str">
            <v>3.</v>
          </cell>
          <cell r="N11" t="str">
            <v>4.</v>
          </cell>
          <cell r="U11" t="str">
            <v>4.</v>
          </cell>
          <cell r="AB11" t="str">
            <v>4.</v>
          </cell>
          <cell r="AI11" t="str">
            <v>4.</v>
          </cell>
        </row>
        <row r="12">
          <cell r="G12" t="str">
            <v>9.</v>
          </cell>
          <cell r="N12" t="str">
            <v>3.</v>
          </cell>
          <cell r="U12" t="str">
            <v>4.</v>
          </cell>
          <cell r="AB12" t="str">
            <v>3.</v>
          </cell>
          <cell r="AI12" t="str">
            <v>4.</v>
          </cell>
        </row>
        <row r="13">
          <cell r="G13" t="str">
            <v>4.</v>
          </cell>
          <cell r="N13" t="str">
            <v>5.</v>
          </cell>
          <cell r="U13" t="str">
            <v>4.</v>
          </cell>
          <cell r="AB13" t="str">
            <v>4.</v>
          </cell>
          <cell r="AI13" t="str">
            <v>4.</v>
          </cell>
        </row>
        <row r="14">
          <cell r="G14" t="str">
            <v>4.</v>
          </cell>
          <cell r="N14" t="str">
            <v>3.</v>
          </cell>
          <cell r="U14" t="str">
            <v>4.</v>
          </cell>
          <cell r="AB14" t="str">
            <v>8.</v>
          </cell>
          <cell r="AI14" t="str">
            <v>4.</v>
          </cell>
        </row>
        <row r="15">
          <cell r="G15" t="str">
            <v>4.</v>
          </cell>
          <cell r="N15" t="str">
            <v>4.</v>
          </cell>
          <cell r="U15" t="str">
            <v>4.</v>
          </cell>
          <cell r="AB15" t="str">
            <v>4.</v>
          </cell>
          <cell r="AI15" t="str">
            <v>4.</v>
          </cell>
        </row>
        <row r="16">
          <cell r="G16" t="str">
            <v>4.</v>
          </cell>
          <cell r="N16" t="str">
            <v>4.</v>
          </cell>
          <cell r="U16" t="str">
            <v>4.</v>
          </cell>
          <cell r="AB16" t="str">
            <v>4.</v>
          </cell>
          <cell r="AI16" t="str">
            <v>4.</v>
          </cell>
        </row>
        <row r="17">
          <cell r="G17" t="str">
            <v>4.</v>
          </cell>
          <cell r="N17" t="str">
            <v>4.</v>
          </cell>
          <cell r="U17" t="str">
            <v>4.</v>
          </cell>
          <cell r="AB17" t="str">
            <v>4.</v>
          </cell>
          <cell r="AI17" t="str">
            <v>4.</v>
          </cell>
        </row>
        <row r="18">
          <cell r="G18" t="str">
            <v>4.</v>
          </cell>
          <cell r="N18" t="str">
            <v>4.</v>
          </cell>
          <cell r="U18" t="str">
            <v>4.</v>
          </cell>
          <cell r="AB18" t="str">
            <v>4.</v>
          </cell>
          <cell r="AI18" t="str">
            <v>4.</v>
          </cell>
        </row>
        <row r="19">
          <cell r="G19" t="str">
            <v>4.</v>
          </cell>
          <cell r="N19" t="str">
            <v>4.</v>
          </cell>
          <cell r="U19" t="str">
            <v>4.</v>
          </cell>
          <cell r="AB19" t="str">
            <v>4.</v>
          </cell>
          <cell r="AI19" t="str">
            <v>4.</v>
          </cell>
        </row>
        <row r="20">
          <cell r="G20" t="str">
            <v>4.</v>
          </cell>
          <cell r="N20" t="str">
            <v>4.</v>
          </cell>
          <cell r="U20" t="str">
            <v>4.</v>
          </cell>
          <cell r="AB20" t="str">
            <v>4.</v>
          </cell>
          <cell r="AI20" t="str">
            <v>4.</v>
          </cell>
        </row>
        <row r="21">
          <cell r="G21" t="str">
            <v>4.</v>
          </cell>
          <cell r="N21" t="str">
            <v>11.</v>
          </cell>
          <cell r="U21" t="str">
            <v>4.</v>
          </cell>
          <cell r="AB21" t="str">
            <v>4.</v>
          </cell>
          <cell r="AI21" t="str">
            <v>4.</v>
          </cell>
        </row>
        <row r="22">
          <cell r="G22" t="str">
            <v>4.</v>
          </cell>
          <cell r="N22" t="str">
            <v>4.</v>
          </cell>
          <cell r="U22" t="str">
            <v>4.</v>
          </cell>
          <cell r="AB22" t="str">
            <v>4.</v>
          </cell>
          <cell r="AI22" t="str">
            <v>4.</v>
          </cell>
        </row>
        <row r="23">
          <cell r="G23" t="str">
            <v>4.</v>
          </cell>
          <cell r="N23" t="str">
            <v>4.</v>
          </cell>
          <cell r="U23" t="str">
            <v>4.</v>
          </cell>
          <cell r="AB23" t="str">
            <v>4.</v>
          </cell>
          <cell r="AI23" t="str">
            <v>1.</v>
          </cell>
        </row>
        <row r="24">
          <cell r="G24" t="str">
            <v>4.</v>
          </cell>
          <cell r="N24" t="str">
            <v>4.</v>
          </cell>
          <cell r="U24" t="str">
            <v>4.</v>
          </cell>
          <cell r="AB24" t="str">
            <v>4.</v>
          </cell>
          <cell r="AI24" t="str">
            <v>4.</v>
          </cell>
        </row>
        <row r="25">
          <cell r="G25" t="str">
            <v>4.</v>
          </cell>
          <cell r="N25" t="str">
            <v>4.</v>
          </cell>
          <cell r="U25" t="str">
            <v>4.</v>
          </cell>
          <cell r="AB25" t="str">
            <v>4.</v>
          </cell>
          <cell r="AI25" t="str">
            <v>4.</v>
          </cell>
        </row>
        <row r="26">
          <cell r="G26" t="str">
            <v>10.</v>
          </cell>
          <cell r="N26" t="str">
            <v>4.</v>
          </cell>
          <cell r="U26" t="str">
            <v>4.</v>
          </cell>
          <cell r="AB26" t="str">
            <v>4.</v>
          </cell>
          <cell r="AI26" t="str">
            <v>4.</v>
          </cell>
        </row>
        <row r="27">
          <cell r="G27" t="str">
            <v>4.</v>
          </cell>
          <cell r="N27" t="str">
            <v>4.</v>
          </cell>
          <cell r="U27" t="str">
            <v>4.</v>
          </cell>
          <cell r="AB27" t="str">
            <v>4.</v>
          </cell>
        </row>
        <row r="28">
          <cell r="G28" t="str">
            <v>4.</v>
          </cell>
          <cell r="N28">
            <v>3</v>
          </cell>
          <cell r="U28" t="str">
            <v>3.</v>
          </cell>
          <cell r="AB28" t="str">
            <v>4.</v>
          </cell>
          <cell r="AI28" t="str">
            <v>9.</v>
          </cell>
        </row>
        <row r="29">
          <cell r="G29">
            <v>1</v>
          </cell>
          <cell r="N29">
            <v>4</v>
          </cell>
          <cell r="U29" t="str">
            <v>3.</v>
          </cell>
          <cell r="AB29" t="str">
            <v>4.</v>
          </cell>
          <cell r="AI29" t="str">
            <v>4.</v>
          </cell>
        </row>
        <row r="30">
          <cell r="G30" t="str">
            <v>4.</v>
          </cell>
          <cell r="N30">
            <v>4</v>
          </cell>
          <cell r="U30" t="str">
            <v>4.</v>
          </cell>
          <cell r="AB30" t="str">
            <v>4.</v>
          </cell>
          <cell r="AI30" t="str">
            <v>4.</v>
          </cell>
        </row>
        <row r="31">
          <cell r="G31" t="str">
            <v>4.</v>
          </cell>
          <cell r="N31" t="str">
            <v>5.</v>
          </cell>
          <cell r="U31" t="str">
            <v>9.</v>
          </cell>
          <cell r="AB31" t="str">
            <v>4.</v>
          </cell>
        </row>
        <row r="32">
          <cell r="G32" t="str">
            <v>5.</v>
          </cell>
          <cell r="N32" t="str">
            <v>7.</v>
          </cell>
          <cell r="U32" t="str">
            <v>4.</v>
          </cell>
          <cell r="AB32" t="str">
            <v>4.</v>
          </cell>
          <cell r="AI32" t="str">
            <v>9.</v>
          </cell>
        </row>
        <row r="33">
          <cell r="G33" t="str">
            <v>9.</v>
          </cell>
          <cell r="N33" t="str">
            <v>8.</v>
          </cell>
          <cell r="U33" t="str">
            <v>4.</v>
          </cell>
          <cell r="AB33" t="str">
            <v>4.</v>
          </cell>
          <cell r="AI33" t="str">
            <v>4.</v>
          </cell>
        </row>
        <row r="34">
          <cell r="G34" t="str">
            <v>4.</v>
          </cell>
          <cell r="N34" t="str">
            <v>4.</v>
          </cell>
          <cell r="U34" t="str">
            <v>4.</v>
          </cell>
          <cell r="AB34" t="str">
            <v>4.</v>
          </cell>
          <cell r="AI34" t="str">
            <v>6.</v>
          </cell>
        </row>
        <row r="35">
          <cell r="G35" t="str">
            <v>8.</v>
          </cell>
          <cell r="N35" t="str">
            <v>11.</v>
          </cell>
          <cell r="U35" t="str">
            <v>4.</v>
          </cell>
          <cell r="AB35" t="str">
            <v>4.</v>
          </cell>
          <cell r="AI35" t="str">
            <v>4.</v>
          </cell>
        </row>
        <row r="36">
          <cell r="G36" t="str">
            <v>4.</v>
          </cell>
          <cell r="N36" t="str">
            <v>6.</v>
          </cell>
          <cell r="U36" t="str">
            <v>4.</v>
          </cell>
          <cell r="AB36" t="str">
            <v>4.</v>
          </cell>
          <cell r="AI36" t="str">
            <v>12.</v>
          </cell>
        </row>
        <row r="37">
          <cell r="G37" t="str">
            <v>4.</v>
          </cell>
        </row>
        <row r="38">
          <cell r="G38" t="str">
            <v>4.</v>
          </cell>
          <cell r="N38" t="str">
            <v>4.</v>
          </cell>
        </row>
        <row r="39">
          <cell r="G39" t="str">
            <v>8.</v>
          </cell>
          <cell r="N39" t="str">
            <v>9.</v>
          </cell>
          <cell r="U39" t="str">
            <v>4.</v>
          </cell>
          <cell r="AB39" t="str">
            <v>4.</v>
          </cell>
          <cell r="AI39" t="str">
            <v>4.</v>
          </cell>
        </row>
        <row r="40">
          <cell r="G40" t="str">
            <v>9.</v>
          </cell>
          <cell r="N40" t="str">
            <v>11.</v>
          </cell>
          <cell r="U40" t="str">
            <v>4.</v>
          </cell>
          <cell r="AB40" t="str">
            <v>8.</v>
          </cell>
          <cell r="AI40" t="str">
            <v>4.</v>
          </cell>
        </row>
        <row r="41">
          <cell r="G41" t="str">
            <v>8.</v>
          </cell>
          <cell r="N41" t="str">
            <v>4.</v>
          </cell>
          <cell r="U41" t="str">
            <v>4.</v>
          </cell>
          <cell r="AB41" t="str">
            <v>4.</v>
          </cell>
          <cell r="AI41" t="str">
            <v>8.</v>
          </cell>
        </row>
        <row r="42">
          <cell r="G42" t="str">
            <v>6.</v>
          </cell>
          <cell r="N42" t="str">
            <v>4.</v>
          </cell>
          <cell r="U42" t="str">
            <v>11.</v>
          </cell>
          <cell r="AB42" t="str">
            <v>8.</v>
          </cell>
        </row>
        <row r="43">
          <cell r="G43" t="str">
            <v>10.</v>
          </cell>
          <cell r="N43" t="str">
            <v>4.</v>
          </cell>
          <cell r="U43" t="str">
            <v>4.</v>
          </cell>
          <cell r="AB43" t="str">
            <v>4.</v>
          </cell>
          <cell r="AI43" t="str">
            <v>8.</v>
          </cell>
        </row>
        <row r="44">
          <cell r="G44" t="str">
            <v>4.</v>
          </cell>
          <cell r="N44" t="str">
            <v>10.</v>
          </cell>
          <cell r="U44" t="str">
            <v>4.</v>
          </cell>
          <cell r="AB44" t="str">
            <v>4.</v>
          </cell>
          <cell r="AI44" t="str">
            <v>4.</v>
          </cell>
        </row>
        <row r="45">
          <cell r="G45" t="str">
            <v>4.</v>
          </cell>
          <cell r="N45" t="str">
            <v>6.</v>
          </cell>
          <cell r="U45" t="str">
            <v>4.</v>
          </cell>
          <cell r="AB45" t="str">
            <v>12.</v>
          </cell>
          <cell r="AI45" t="str">
            <v>4.</v>
          </cell>
        </row>
        <row r="46">
          <cell r="G46" t="str">
            <v>4.</v>
          </cell>
          <cell r="N46" t="str">
            <v>9.</v>
          </cell>
          <cell r="U46" t="str">
            <v>9.</v>
          </cell>
          <cell r="AB46" t="str">
            <v>12.</v>
          </cell>
          <cell r="AI46" t="str">
            <v>4.</v>
          </cell>
        </row>
        <row r="47">
          <cell r="G47" t="str">
            <v>9.</v>
          </cell>
          <cell r="N47" t="str">
            <v>9.</v>
          </cell>
          <cell r="U47" t="str">
            <v>9.</v>
          </cell>
          <cell r="AB47" t="str">
            <v>4.</v>
          </cell>
          <cell r="AI47" t="str">
            <v>4.</v>
          </cell>
        </row>
        <row r="48">
          <cell r="G48" t="str">
            <v>10.</v>
          </cell>
          <cell r="N48" t="str">
            <v>4.</v>
          </cell>
          <cell r="U48" t="str">
            <v>4.</v>
          </cell>
          <cell r="AB48" t="str">
            <v>4.</v>
          </cell>
        </row>
        <row r="49">
          <cell r="G49" t="str">
            <v>12.</v>
          </cell>
          <cell r="N49" t="str">
            <v>11.</v>
          </cell>
          <cell r="U49" t="str">
            <v>8.</v>
          </cell>
          <cell r="AB49" t="str">
            <v>12.</v>
          </cell>
          <cell r="AI49" t="str">
            <v>4.</v>
          </cell>
        </row>
        <row r="50">
          <cell r="G50" t="str">
            <v>4.</v>
          </cell>
        </row>
        <row r="51">
          <cell r="G51" t="str">
            <v>4.</v>
          </cell>
          <cell r="N51" t="str">
            <v>9.</v>
          </cell>
          <cell r="U51" t="str">
            <v>5.</v>
          </cell>
          <cell r="AB51" t="str">
            <v>4.</v>
          </cell>
          <cell r="AI51" t="str">
            <v>5.</v>
          </cell>
        </row>
        <row r="52">
          <cell r="G52" t="str">
            <v>5.</v>
          </cell>
          <cell r="N52" t="str">
            <v>4.</v>
          </cell>
          <cell r="U52" t="str">
            <v>4.</v>
          </cell>
          <cell r="AB52" t="str">
            <v>12.</v>
          </cell>
          <cell r="AI52" t="str">
            <v>2.</v>
          </cell>
        </row>
        <row r="53">
          <cell r="G53" t="str">
            <v>4.</v>
          </cell>
          <cell r="N53" t="str">
            <v>4.</v>
          </cell>
          <cell r="U53" t="str">
            <v>4.</v>
          </cell>
          <cell r="AB53" t="str">
            <v>4.</v>
          </cell>
          <cell r="AI53" t="str">
            <v>9.</v>
          </cell>
        </row>
        <row r="54">
          <cell r="G54" t="str">
            <v>9.</v>
          </cell>
          <cell r="N54" t="str">
            <v>4.</v>
          </cell>
          <cell r="U54" t="str">
            <v>5.</v>
          </cell>
          <cell r="AB54" t="str">
            <v>4.</v>
          </cell>
          <cell r="AI54" t="str">
            <v>4.</v>
          </cell>
        </row>
        <row r="55">
          <cell r="G55" t="str">
            <v>4.</v>
          </cell>
          <cell r="N55" t="str">
            <v>4.</v>
          </cell>
          <cell r="U55" t="str">
            <v>4.</v>
          </cell>
          <cell r="AB55" t="str">
            <v>5.</v>
          </cell>
          <cell r="AI55" t="str">
            <v>4.</v>
          </cell>
        </row>
        <row r="56">
          <cell r="G56" t="str">
            <v>4.</v>
          </cell>
          <cell r="N56" t="str">
            <v>4.</v>
          </cell>
          <cell r="U56" t="str">
            <v>8.</v>
          </cell>
          <cell r="AB56" t="str">
            <v>5.</v>
          </cell>
        </row>
        <row r="57">
          <cell r="G57" t="str">
            <v>4.</v>
          </cell>
          <cell r="N57" t="str">
            <v>4.</v>
          </cell>
          <cell r="U57" t="str">
            <v>8.</v>
          </cell>
          <cell r="AB57" t="str">
            <v>7.</v>
          </cell>
          <cell r="AI57" t="str">
            <v>4.</v>
          </cell>
        </row>
        <row r="58">
          <cell r="G58" t="str">
            <v>10.</v>
          </cell>
          <cell r="N58" t="str">
            <v>9.</v>
          </cell>
          <cell r="U58" t="str">
            <v>4.</v>
          </cell>
          <cell r="AB58" t="str">
            <v>4.</v>
          </cell>
          <cell r="AI58" t="str">
            <v>6.</v>
          </cell>
        </row>
        <row r="59">
          <cell r="G59" t="str">
            <v>4.</v>
          </cell>
          <cell r="N59" t="str">
            <v>4.</v>
          </cell>
          <cell r="U59" t="str">
            <v>4.</v>
          </cell>
          <cell r="AB59" t="str">
            <v>4.</v>
          </cell>
          <cell r="AI59" t="str">
            <v>3.</v>
          </cell>
        </row>
        <row r="60">
          <cell r="G60" t="str">
            <v>5.</v>
          </cell>
          <cell r="N60" t="str">
            <v>5.</v>
          </cell>
          <cell r="U60" t="str">
            <v>10.</v>
          </cell>
          <cell r="AB60" t="str">
            <v>5.</v>
          </cell>
          <cell r="AI60" t="str">
            <v>4.</v>
          </cell>
        </row>
        <row r="61">
          <cell r="G61" t="str">
            <v>5.</v>
          </cell>
          <cell r="N61" t="str">
            <v>12.</v>
          </cell>
          <cell r="U61" t="str">
            <v>9.</v>
          </cell>
        </row>
        <row r="62">
          <cell r="G62" t="str">
            <v>4.</v>
          </cell>
          <cell r="N62" t="str">
            <v>8.</v>
          </cell>
          <cell r="U62" t="str">
            <v>4.</v>
          </cell>
          <cell r="AB62" t="str">
            <v>7.</v>
          </cell>
          <cell r="AI62" t="str">
            <v>4.</v>
          </cell>
        </row>
        <row r="63">
          <cell r="G63" t="str">
            <v>11.</v>
          </cell>
          <cell r="N63" t="str">
            <v>11.</v>
          </cell>
          <cell r="U63" t="str">
            <v>9.</v>
          </cell>
          <cell r="AB63" t="str">
            <v>4.</v>
          </cell>
          <cell r="AI63" t="str">
            <v>12.</v>
          </cell>
        </row>
        <row r="64">
          <cell r="G64" t="str">
            <v>7.</v>
          </cell>
          <cell r="N64" t="str">
            <v>4.</v>
          </cell>
          <cell r="U64" t="str">
            <v>9.</v>
          </cell>
          <cell r="AB64" t="str">
            <v>4.</v>
          </cell>
        </row>
        <row r="65">
          <cell r="G65" t="str">
            <v>4.</v>
          </cell>
          <cell r="N65" t="str">
            <v>8.</v>
          </cell>
          <cell r="U65" t="str">
            <v>4.</v>
          </cell>
          <cell r="AB65" t="str">
            <v>11.</v>
          </cell>
          <cell r="AI65" t="str">
            <v>4.</v>
          </cell>
        </row>
        <row r="66">
          <cell r="G66" t="str">
            <v>2.</v>
          </cell>
          <cell r="N66" t="str">
            <v>4.</v>
          </cell>
          <cell r="U66" t="str">
            <v>4.</v>
          </cell>
          <cell r="AB66" t="str">
            <v>4.</v>
          </cell>
        </row>
        <row r="67">
          <cell r="G67" t="str">
            <v>4.</v>
          </cell>
          <cell r="N67" t="str">
            <v>7.</v>
          </cell>
          <cell r="U67" t="str">
            <v>4.</v>
          </cell>
          <cell r="AB67" t="str">
            <v>9.</v>
          </cell>
          <cell r="AI67" t="str">
            <v>4.</v>
          </cell>
        </row>
        <row r="68">
          <cell r="G68" t="str">
            <v>4.</v>
          </cell>
          <cell r="N68" t="str">
            <v>10.</v>
          </cell>
          <cell r="U68" t="str">
            <v>5.</v>
          </cell>
          <cell r="AB68" t="str">
            <v>9.</v>
          </cell>
        </row>
        <row r="69">
          <cell r="G69" t="str">
            <v>8.</v>
          </cell>
          <cell r="N69" t="str">
            <v>4.</v>
          </cell>
          <cell r="U69" t="str">
            <v>4.</v>
          </cell>
          <cell r="AB69" t="str">
            <v>4.</v>
          </cell>
          <cell r="AI69" t="str">
            <v>4.</v>
          </cell>
        </row>
        <row r="70">
          <cell r="G70" t="str">
            <v>11.</v>
          </cell>
          <cell r="N70" t="str">
            <v>4.</v>
          </cell>
          <cell r="U70" t="str">
            <v>7.</v>
          </cell>
          <cell r="AB70" t="str">
            <v>11.</v>
          </cell>
          <cell r="AI70" t="str">
            <v>9.</v>
          </cell>
        </row>
        <row r="71">
          <cell r="G71" t="str">
            <v>4.</v>
          </cell>
        </row>
        <row r="72">
          <cell r="G72">
            <v>4</v>
          </cell>
        </row>
        <row r="73">
          <cell r="G73" t="str">
            <v>4.</v>
          </cell>
          <cell r="N73" t="str">
            <v>4.</v>
          </cell>
          <cell r="U73" t="str">
            <v>4.</v>
          </cell>
          <cell r="AB73" t="str">
            <v>4.</v>
          </cell>
          <cell r="AI73" t="str">
            <v>5.</v>
          </cell>
        </row>
        <row r="74">
          <cell r="G74" t="str">
            <v>4.</v>
          </cell>
        </row>
        <row r="75">
          <cell r="G75" t="str">
            <v>4.</v>
          </cell>
          <cell r="N75" t="str">
            <v>4.</v>
          </cell>
          <cell r="U75">
            <v>4</v>
          </cell>
        </row>
        <row r="76">
          <cell r="G76" t="str">
            <v>4.</v>
          </cell>
          <cell r="N76" t="str">
            <v>9.</v>
          </cell>
          <cell r="U76" t="str">
            <v>4.</v>
          </cell>
          <cell r="AB76" t="str">
            <v>4.</v>
          </cell>
          <cell r="AI76" t="str">
            <v>4.</v>
          </cell>
        </row>
        <row r="77">
          <cell r="G77" t="str">
            <v>4.</v>
          </cell>
          <cell r="N77" t="str">
            <v>4.</v>
          </cell>
          <cell r="U77" t="str">
            <v>4.</v>
          </cell>
          <cell r="AB77" t="str">
            <v>4.</v>
          </cell>
        </row>
        <row r="78">
          <cell r="G78" t="str">
            <v>4.</v>
          </cell>
          <cell r="N78" t="str">
            <v>4.</v>
          </cell>
          <cell r="U78" t="str">
            <v>4.</v>
          </cell>
          <cell r="AB78" t="str">
            <v>4.</v>
          </cell>
          <cell r="AI78" t="str">
            <v>4.</v>
          </cell>
        </row>
        <row r="79">
          <cell r="G79" t="str">
            <v>4.</v>
          </cell>
          <cell r="N79" t="str">
            <v>4.</v>
          </cell>
          <cell r="U79" t="str">
            <v>4.</v>
          </cell>
          <cell r="AB79" t="str">
            <v>4.</v>
          </cell>
          <cell r="AI79" t="str">
            <v>4.</v>
          </cell>
        </row>
        <row r="80">
          <cell r="G80" t="str">
            <v>4.</v>
          </cell>
          <cell r="N80" t="str">
            <v>4.</v>
          </cell>
          <cell r="U80" t="str">
            <v>4.</v>
          </cell>
          <cell r="AB80" t="str">
            <v>4.</v>
          </cell>
          <cell r="AI80" t="str">
            <v>4.</v>
          </cell>
        </row>
        <row r="81">
          <cell r="G81" t="str">
            <v>4.</v>
          </cell>
          <cell r="N81" t="str">
            <v>4.</v>
          </cell>
          <cell r="U81" t="str">
            <v>4.</v>
          </cell>
          <cell r="AB81" t="str">
            <v>4.</v>
          </cell>
          <cell r="AI81" t="str">
            <v>4.</v>
          </cell>
        </row>
        <row r="82">
          <cell r="G82" t="str">
            <v>4.</v>
          </cell>
          <cell r="N82" t="str">
            <v>4.</v>
          </cell>
          <cell r="U82" t="str">
            <v>4.</v>
          </cell>
          <cell r="AB82" t="str">
            <v>4.</v>
          </cell>
          <cell r="AI82" t="str">
            <v>4.</v>
          </cell>
        </row>
        <row r="83">
          <cell r="G83" t="str">
            <v>4.</v>
          </cell>
          <cell r="N83" t="str">
            <v>5.</v>
          </cell>
          <cell r="U83" t="str">
            <v>4.</v>
          </cell>
          <cell r="AB83" t="str">
            <v>9.</v>
          </cell>
          <cell r="AI83" t="str">
            <v>4.</v>
          </cell>
        </row>
        <row r="84">
          <cell r="G84" t="str">
            <v>4.</v>
          </cell>
          <cell r="N84" t="str">
            <v>4.</v>
          </cell>
          <cell r="U84" t="str">
            <v>4.</v>
          </cell>
          <cell r="AB84" t="str">
            <v>4.</v>
          </cell>
          <cell r="AI84" t="str">
            <v>4.</v>
          </cell>
        </row>
        <row r="85">
          <cell r="G85" t="str">
            <v>10.</v>
          </cell>
          <cell r="N85" t="str">
            <v>4.</v>
          </cell>
          <cell r="U85" t="str">
            <v>9.</v>
          </cell>
          <cell r="AB85" t="str">
            <v>4.</v>
          </cell>
          <cell r="AI85" t="str">
            <v>4.</v>
          </cell>
        </row>
        <row r="86">
          <cell r="G86" t="str">
            <v>8.</v>
          </cell>
          <cell r="N86" t="str">
            <v>7.</v>
          </cell>
          <cell r="U86" t="str">
            <v>9.</v>
          </cell>
          <cell r="AB86" t="str">
            <v>7.</v>
          </cell>
          <cell r="AI86" t="str">
            <v>4.</v>
          </cell>
        </row>
        <row r="87">
          <cell r="G87" t="str">
            <v>5.</v>
          </cell>
          <cell r="N87" t="str">
            <v>8.</v>
          </cell>
          <cell r="U87" t="str">
            <v>4.</v>
          </cell>
          <cell r="AB87" t="str">
            <v>4.</v>
          </cell>
          <cell r="AI87" t="str">
            <v>4.</v>
          </cell>
        </row>
        <row r="88">
          <cell r="G88" t="str">
            <v>4.</v>
          </cell>
          <cell r="N88" t="str">
            <v>4.</v>
          </cell>
          <cell r="U88" t="str">
            <v>4.</v>
          </cell>
          <cell r="AB88" t="str">
            <v>5.</v>
          </cell>
          <cell r="AI88" t="str">
            <v>12.</v>
          </cell>
        </row>
        <row r="89">
          <cell r="G89" t="str">
            <v>4.</v>
          </cell>
          <cell r="N89" t="str">
            <v>4.</v>
          </cell>
        </row>
        <row r="90">
          <cell r="G90" t="str">
            <v>4.</v>
          </cell>
          <cell r="N90" t="str">
            <v>4.</v>
          </cell>
          <cell r="U90" t="str">
            <v>4.</v>
          </cell>
          <cell r="AB90" t="str">
            <v>4.</v>
          </cell>
          <cell r="AI90" t="str">
            <v>4.</v>
          </cell>
        </row>
        <row r="91">
          <cell r="G91" t="str">
            <v>4.</v>
          </cell>
          <cell r="N91" t="str">
            <v>4.</v>
          </cell>
          <cell r="U91" t="str">
            <v>4.</v>
          </cell>
          <cell r="AB91" t="str">
            <v>4.</v>
          </cell>
          <cell r="AI91" t="str">
            <v>4.</v>
          </cell>
        </row>
        <row r="92">
          <cell r="G92" t="str">
            <v>4.</v>
          </cell>
          <cell r="N92" t="str">
            <v>4.</v>
          </cell>
          <cell r="U92" t="str">
            <v>4.</v>
          </cell>
          <cell r="AB92" t="str">
            <v>4.</v>
          </cell>
          <cell r="AI92" t="str">
            <v>4.</v>
          </cell>
        </row>
        <row r="93">
          <cell r="G93" t="str">
            <v>4.</v>
          </cell>
          <cell r="N93" t="str">
            <v>4.</v>
          </cell>
          <cell r="U93" t="str">
            <v>4.</v>
          </cell>
          <cell r="AB93" t="str">
            <v>4.</v>
          </cell>
          <cell r="AI93" t="str">
            <v>4.</v>
          </cell>
        </row>
        <row r="94">
          <cell r="G94" t="str">
            <v>4.</v>
          </cell>
          <cell r="N94" t="str">
            <v>4.</v>
          </cell>
          <cell r="U94" t="str">
            <v>4.</v>
          </cell>
          <cell r="AB94" t="str">
            <v>4.</v>
          </cell>
          <cell r="AI94" t="str">
            <v>4.</v>
          </cell>
        </row>
        <row r="95">
          <cell r="G95" t="str">
            <v>4.</v>
          </cell>
          <cell r="N95" t="str">
            <v>4.</v>
          </cell>
          <cell r="U95" t="str">
            <v>9.</v>
          </cell>
          <cell r="AB95" t="str">
            <v>7.</v>
          </cell>
          <cell r="AI95" t="str">
            <v>2.</v>
          </cell>
        </row>
        <row r="96">
          <cell r="G96" t="str">
            <v>4.</v>
          </cell>
          <cell r="N96" t="str">
            <v>4.</v>
          </cell>
          <cell r="U96" t="str">
            <v>9.</v>
          </cell>
          <cell r="AB96" t="str">
            <v>11.</v>
          </cell>
          <cell r="AI96" t="str">
            <v>4.</v>
          </cell>
        </row>
        <row r="97">
          <cell r="G97" t="str">
            <v>9.</v>
          </cell>
          <cell r="N97" t="str">
            <v>6.</v>
          </cell>
        </row>
        <row r="98">
          <cell r="G98" t="str">
            <v>4.</v>
          </cell>
          <cell r="N98" t="str">
            <v>4.</v>
          </cell>
          <cell r="U98" t="str">
            <v>4.</v>
          </cell>
          <cell r="AB98" t="str">
            <v>4.</v>
          </cell>
        </row>
        <row r="99">
          <cell r="G99" t="str">
            <v>4.</v>
          </cell>
          <cell r="N99" t="str">
            <v>4.</v>
          </cell>
          <cell r="U99" t="str">
            <v>4.</v>
          </cell>
          <cell r="AB99" t="str">
            <v>4.</v>
          </cell>
        </row>
        <row r="100">
          <cell r="G100" t="str">
            <v>9.</v>
          </cell>
          <cell r="N100" t="str">
            <v>9.</v>
          </cell>
          <cell r="U100" t="str">
            <v>4.</v>
          </cell>
          <cell r="AB100" t="str">
            <v>9.</v>
          </cell>
          <cell r="AI100" t="str">
            <v>4.</v>
          </cell>
        </row>
        <row r="101">
          <cell r="G101" t="str">
            <v>4.</v>
          </cell>
          <cell r="N101" t="str">
            <v>4.</v>
          </cell>
          <cell r="U101" t="str">
            <v>4.</v>
          </cell>
          <cell r="AB101" t="str">
            <v>4.</v>
          </cell>
          <cell r="AI101" t="str">
            <v>4.</v>
          </cell>
        </row>
        <row r="102">
          <cell r="G102" t="str">
            <v>4.</v>
          </cell>
          <cell r="N102" t="str">
            <v>4.</v>
          </cell>
          <cell r="U102" t="str">
            <v>4.</v>
          </cell>
          <cell r="AB102" t="str">
            <v>4.</v>
          </cell>
          <cell r="AI102" t="str">
            <v>4.</v>
          </cell>
        </row>
        <row r="103">
          <cell r="G103" t="str">
            <v>4.</v>
          </cell>
          <cell r="N103" t="str">
            <v>4.</v>
          </cell>
          <cell r="U103" t="str">
            <v>4.</v>
          </cell>
          <cell r="AB103" t="str">
            <v>4.</v>
          </cell>
          <cell r="AI103" t="str">
            <v>4.</v>
          </cell>
        </row>
        <row r="104">
          <cell r="G104" t="str">
            <v>4.</v>
          </cell>
          <cell r="N104" t="str">
            <v>4.</v>
          </cell>
          <cell r="U104" t="str">
            <v>4.</v>
          </cell>
        </row>
        <row r="105">
          <cell r="G105" t="str">
            <v>4.</v>
          </cell>
          <cell r="N105" t="str">
            <v>4.</v>
          </cell>
          <cell r="U105" t="str">
            <v>4.</v>
          </cell>
          <cell r="AB105" t="str">
            <v>4.</v>
          </cell>
          <cell r="AI105" t="str">
            <v>9.</v>
          </cell>
        </row>
        <row r="106">
          <cell r="G106" t="str">
            <v>2.</v>
          </cell>
          <cell r="N106" t="str">
            <v>2.</v>
          </cell>
          <cell r="U106" t="str">
            <v>2.</v>
          </cell>
          <cell r="AB106" t="str">
            <v>4.</v>
          </cell>
          <cell r="AI106" t="str">
            <v>7.</v>
          </cell>
        </row>
        <row r="107">
          <cell r="G107" t="str">
            <v>12.</v>
          </cell>
        </row>
        <row r="108">
          <cell r="G108" t="str">
            <v>4.</v>
          </cell>
          <cell r="N108" t="str">
            <v>4.</v>
          </cell>
          <cell r="U108" t="str">
            <v>5.</v>
          </cell>
        </row>
        <row r="109">
          <cell r="G109" t="str">
            <v>5.</v>
          </cell>
          <cell r="N109" t="str">
            <v>4.</v>
          </cell>
          <cell r="U109" t="str">
            <v>4.</v>
          </cell>
        </row>
        <row r="110">
          <cell r="G110" t="str">
            <v>4.</v>
          </cell>
          <cell r="N110" t="str">
            <v>2.</v>
          </cell>
          <cell r="U110">
            <v>2</v>
          </cell>
          <cell r="AB110" t="str">
            <v>4.</v>
          </cell>
          <cell r="AI110" t="str">
            <v>4.</v>
          </cell>
        </row>
        <row r="111">
          <cell r="G111" t="str">
            <v>2.</v>
          </cell>
          <cell r="N111" t="str">
            <v>4.</v>
          </cell>
        </row>
        <row r="112">
          <cell r="G112">
            <v>4</v>
          </cell>
          <cell r="N112">
            <v>4</v>
          </cell>
        </row>
        <row r="113">
          <cell r="G113">
            <v>4</v>
          </cell>
          <cell r="N113">
            <v>5</v>
          </cell>
          <cell r="U113">
            <v>4</v>
          </cell>
        </row>
        <row r="114">
          <cell r="G114" t="str">
            <v>7.</v>
          </cell>
          <cell r="N114" t="str">
            <v>12.</v>
          </cell>
          <cell r="U114" t="str">
            <v>4.</v>
          </cell>
          <cell r="AB114" t="str">
            <v>8.</v>
          </cell>
          <cell r="AI114" t="str">
            <v>12.</v>
          </cell>
        </row>
        <row r="115">
          <cell r="G115" t="str">
            <v>4.</v>
          </cell>
          <cell r="N115" t="str">
            <v>4.</v>
          </cell>
          <cell r="U115" t="str">
            <v>4.</v>
          </cell>
          <cell r="AB115" t="str">
            <v>10.</v>
          </cell>
          <cell r="AI115" t="str">
            <v>9.</v>
          </cell>
        </row>
        <row r="116">
          <cell r="G116" t="str">
            <v>5.</v>
          </cell>
          <cell r="N116" t="str">
            <v>4.</v>
          </cell>
          <cell r="U116" t="str">
            <v>4.</v>
          </cell>
          <cell r="AB116" t="str">
            <v>4.</v>
          </cell>
          <cell r="AI116" t="str">
            <v>7.</v>
          </cell>
        </row>
        <row r="117">
          <cell r="G117" t="str">
            <v>2.</v>
          </cell>
        </row>
        <row r="118">
          <cell r="G118">
            <v>9</v>
          </cell>
        </row>
        <row r="119">
          <cell r="G119" t="str">
            <v>4.</v>
          </cell>
          <cell r="N119" t="str">
            <v>4.</v>
          </cell>
          <cell r="U119" t="str">
            <v>4.</v>
          </cell>
          <cell r="AB119" t="str">
            <v>4.</v>
          </cell>
          <cell r="AI119" t="str">
            <v>1.</v>
          </cell>
        </row>
        <row r="120">
          <cell r="G120" t="str">
            <v>3.</v>
          </cell>
          <cell r="N120" t="str">
            <v>5.</v>
          </cell>
          <cell r="U120" t="str">
            <v>4.</v>
          </cell>
          <cell r="AB120" t="str">
            <v>4.</v>
          </cell>
          <cell r="AI120" t="str">
            <v>2.</v>
          </cell>
        </row>
        <row r="121">
          <cell r="G121" t="str">
            <v>4.</v>
          </cell>
          <cell r="N121" t="str">
            <v>4.</v>
          </cell>
        </row>
        <row r="122">
          <cell r="G122" t="str">
            <v>4.</v>
          </cell>
          <cell r="N122" t="str">
            <v>4.</v>
          </cell>
          <cell r="U122" t="str">
            <v>4.</v>
          </cell>
          <cell r="AB122" t="str">
            <v>4.</v>
          </cell>
          <cell r="AI122" t="str">
            <v>4.</v>
          </cell>
        </row>
        <row r="123">
          <cell r="G123" t="str">
            <v>4.</v>
          </cell>
          <cell r="N123" t="str">
            <v>4.</v>
          </cell>
          <cell r="U123" t="str">
            <v>4.</v>
          </cell>
          <cell r="AB123" t="str">
            <v>4.</v>
          </cell>
          <cell r="AI123" t="str">
            <v>1.</v>
          </cell>
        </row>
        <row r="124">
          <cell r="G124" t="str">
            <v>4.</v>
          </cell>
          <cell r="N124" t="str">
            <v>4.</v>
          </cell>
          <cell r="U124" t="str">
            <v>9.</v>
          </cell>
          <cell r="AB124" t="str">
            <v>5.</v>
          </cell>
          <cell r="AI124" t="str">
            <v>4.</v>
          </cell>
        </row>
        <row r="125">
          <cell r="G125" t="str">
            <v>9.</v>
          </cell>
          <cell r="N125" t="str">
            <v>12.</v>
          </cell>
          <cell r="U125" t="str">
            <v>4.</v>
          </cell>
          <cell r="AB125" t="str">
            <v>6.</v>
          </cell>
          <cell r="AI125" t="str">
            <v>1.</v>
          </cell>
        </row>
        <row r="126">
          <cell r="G126" t="str">
            <v>4.</v>
          </cell>
          <cell r="N126" t="str">
            <v>4.</v>
          </cell>
          <cell r="U126" t="str">
            <v>4.</v>
          </cell>
          <cell r="AB126" t="str">
            <v>4.</v>
          </cell>
          <cell r="AI126" t="str">
            <v>4.</v>
          </cell>
        </row>
        <row r="127">
          <cell r="G127" t="str">
            <v>10.</v>
          </cell>
          <cell r="N127" t="str">
            <v>4.</v>
          </cell>
          <cell r="U127" t="str">
            <v>4.</v>
          </cell>
          <cell r="AB127" t="str">
            <v>2.</v>
          </cell>
          <cell r="AI127" t="str">
            <v>7.</v>
          </cell>
        </row>
        <row r="128">
          <cell r="G128" t="str">
            <v>4.</v>
          </cell>
          <cell r="N128" t="str">
            <v>4.</v>
          </cell>
          <cell r="U128" t="str">
            <v>4.</v>
          </cell>
          <cell r="AB128" t="str">
            <v>1.</v>
          </cell>
          <cell r="AI128" t="str">
            <v>4.</v>
          </cell>
        </row>
        <row r="129">
          <cell r="G129" t="str">
            <v>4.</v>
          </cell>
          <cell r="N129" t="str">
            <v>8.</v>
          </cell>
        </row>
        <row r="130">
          <cell r="G130" t="str">
            <v>4.</v>
          </cell>
          <cell r="N130" t="str">
            <v>4.</v>
          </cell>
          <cell r="U130" t="str">
            <v>5.</v>
          </cell>
          <cell r="AB130" t="str">
            <v>4.</v>
          </cell>
          <cell r="AI130" t="str">
            <v>4.</v>
          </cell>
        </row>
        <row r="131">
          <cell r="G131" t="str">
            <v>4.</v>
          </cell>
        </row>
        <row r="132">
          <cell r="G132" t="str">
            <v>4.</v>
          </cell>
          <cell r="N132" t="str">
            <v>4.</v>
          </cell>
          <cell r="U132" t="str">
            <v>5.</v>
          </cell>
          <cell r="AB132" t="str">
            <v>4.</v>
          </cell>
          <cell r="AI132" t="str">
            <v>4.</v>
          </cell>
        </row>
        <row r="133">
          <cell r="G133" t="str">
            <v>4.</v>
          </cell>
          <cell r="N133" t="str">
            <v>4.</v>
          </cell>
          <cell r="U133" t="str">
            <v>4.</v>
          </cell>
          <cell r="AB133" t="str">
            <v>2.</v>
          </cell>
          <cell r="AI133" t="str">
            <v>4.</v>
          </cell>
        </row>
        <row r="134">
          <cell r="G134" t="str">
            <v>2.</v>
          </cell>
          <cell r="N134" t="str">
            <v>4.</v>
          </cell>
          <cell r="U134" t="str">
            <v>8.</v>
          </cell>
          <cell r="AB134" t="str">
            <v>4.</v>
          </cell>
          <cell r="AI134" t="str">
            <v>4.</v>
          </cell>
        </row>
        <row r="135">
          <cell r="G135" t="str">
            <v>4.</v>
          </cell>
          <cell r="N135" t="str">
            <v>2.</v>
          </cell>
        </row>
        <row r="136">
          <cell r="G136">
            <v>4</v>
          </cell>
          <cell r="N136">
            <v>2</v>
          </cell>
          <cell r="U136">
            <v>4</v>
          </cell>
        </row>
        <row r="137">
          <cell r="G137" t="str">
            <v>4.</v>
          </cell>
          <cell r="N137" t="str">
            <v>4.</v>
          </cell>
          <cell r="U137" t="str">
            <v>4.</v>
          </cell>
          <cell r="AB137" t="str">
            <v>4.</v>
          </cell>
          <cell r="AI137" t="str">
            <v>4.</v>
          </cell>
        </row>
        <row r="138">
          <cell r="G138" t="str">
            <v>4.</v>
          </cell>
          <cell r="N138" t="str">
            <v>4.</v>
          </cell>
          <cell r="U138" t="str">
            <v>4.</v>
          </cell>
          <cell r="AB138" t="str">
            <v>4.</v>
          </cell>
          <cell r="AI138" t="str">
            <v>4.</v>
          </cell>
        </row>
        <row r="139">
          <cell r="G139" t="str">
            <v>4.</v>
          </cell>
          <cell r="N139" t="str">
            <v>3.</v>
          </cell>
          <cell r="U139" t="str">
            <v>4.</v>
          </cell>
          <cell r="AB139" t="str">
            <v>4.</v>
          </cell>
          <cell r="AI139" t="str">
            <v>4.</v>
          </cell>
        </row>
        <row r="140">
          <cell r="G140" t="str">
            <v>4.</v>
          </cell>
          <cell r="N140" t="str">
            <v>4.</v>
          </cell>
          <cell r="U140" t="str">
            <v>4.</v>
          </cell>
          <cell r="AB140" t="str">
            <v>4.</v>
          </cell>
          <cell r="AI140" t="str">
            <v>4.</v>
          </cell>
        </row>
        <row r="141">
          <cell r="G141" t="str">
            <v>4.</v>
          </cell>
          <cell r="N141" t="str">
            <v>4.</v>
          </cell>
          <cell r="U141" t="str">
            <v>4.</v>
          </cell>
          <cell r="AB141" t="str">
            <v>4.</v>
          </cell>
          <cell r="AI141" t="str">
            <v>4.</v>
          </cell>
        </row>
        <row r="142">
          <cell r="G142" t="str">
            <v>4.</v>
          </cell>
        </row>
        <row r="143">
          <cell r="G143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1FD8E-1F90-4B12-ADA9-C4B8065A0EDA}">
  <sheetPr>
    <pageSetUpPr fitToPage="1"/>
  </sheetPr>
  <dimension ref="A1:AC37"/>
  <sheetViews>
    <sheetView tabSelected="1" view="pageBreakPreview" zoomScale="55" zoomScaleNormal="90" zoomScaleSheetLayoutView="55" workbookViewId="0">
      <selection activeCell="G13" sqref="G13"/>
    </sheetView>
  </sheetViews>
  <sheetFormatPr defaultColWidth="8.6328125" defaultRowHeight="15" customHeight="1" x14ac:dyDescent="0.2"/>
  <cols>
    <col min="1" max="2" width="8.6328125" style="104" customWidth="1"/>
    <col min="3" max="3" width="9.6328125" style="104" customWidth="1"/>
    <col min="4" max="6" width="8.6328125" style="104" customWidth="1"/>
    <col min="7" max="7" width="9.90625" style="104" customWidth="1"/>
    <col min="8" max="29" width="7.453125" style="104" customWidth="1"/>
    <col min="30" max="16384" width="8.6328125" style="104"/>
  </cols>
  <sheetData>
    <row r="1" spans="1:29" s="166" customFormat="1" ht="25.5" customHeight="1" x14ac:dyDescent="0.25">
      <c r="A1" s="304" t="s">
        <v>81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</row>
    <row r="2" spans="1:29" s="166" customFormat="1" ht="20.149999999999999" customHeight="1" x14ac:dyDescent="0.3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</row>
    <row r="3" spans="1:29" ht="18.75" customHeight="1" x14ac:dyDescent="0.2">
      <c r="A3" s="311" t="s">
        <v>80</v>
      </c>
      <c r="B3" s="311"/>
      <c r="V3" s="165"/>
      <c r="W3" s="165"/>
      <c r="X3" s="312" t="s">
        <v>90</v>
      </c>
      <c r="Y3" s="312"/>
      <c r="Z3" s="312"/>
      <c r="AA3" s="312"/>
      <c r="AB3" s="312"/>
      <c r="AC3" s="164"/>
    </row>
    <row r="4" spans="1:29" s="138" customFormat="1" ht="19.5" customHeight="1" x14ac:dyDescent="0.2">
      <c r="A4" s="313" t="s">
        <v>78</v>
      </c>
      <c r="B4" s="314"/>
      <c r="C4" s="315"/>
      <c r="D4" s="308" t="s">
        <v>0</v>
      </c>
      <c r="E4" s="319" t="s">
        <v>1</v>
      </c>
      <c r="F4" s="320"/>
      <c r="G4" s="321"/>
      <c r="H4" s="319" t="s">
        <v>2</v>
      </c>
      <c r="I4" s="320"/>
      <c r="J4" s="321"/>
      <c r="K4" s="319" t="s">
        <v>4</v>
      </c>
      <c r="L4" s="320"/>
      <c r="M4" s="321"/>
      <c r="N4" s="319" t="s">
        <v>3</v>
      </c>
      <c r="O4" s="320"/>
      <c r="P4" s="321"/>
      <c r="Q4" s="319" t="s">
        <v>5</v>
      </c>
      <c r="R4" s="320"/>
      <c r="S4" s="321"/>
      <c r="T4" s="319" t="s">
        <v>79</v>
      </c>
      <c r="U4" s="320"/>
      <c r="V4" s="321"/>
      <c r="W4" s="319" t="s">
        <v>69</v>
      </c>
      <c r="X4" s="320"/>
      <c r="Y4" s="321"/>
      <c r="Z4" s="319" t="s">
        <v>70</v>
      </c>
      <c r="AA4" s="320"/>
      <c r="AB4" s="321"/>
    </row>
    <row r="5" spans="1:29" s="138" customFormat="1" ht="18.649999999999999" customHeight="1" x14ac:dyDescent="0.2">
      <c r="A5" s="316"/>
      <c r="B5" s="317"/>
      <c r="C5" s="318"/>
      <c r="D5" s="310"/>
      <c r="E5" s="163" t="s">
        <v>6</v>
      </c>
      <c r="F5" s="159" t="s">
        <v>7</v>
      </c>
      <c r="G5" s="158" t="s">
        <v>8</v>
      </c>
      <c r="H5" s="161" t="s">
        <v>6</v>
      </c>
      <c r="I5" s="159" t="s">
        <v>7</v>
      </c>
      <c r="J5" s="158" t="s">
        <v>8</v>
      </c>
      <c r="K5" s="161" t="s">
        <v>6</v>
      </c>
      <c r="L5" s="159" t="s">
        <v>7</v>
      </c>
      <c r="M5" s="158" t="s">
        <v>8</v>
      </c>
      <c r="N5" s="161" t="s">
        <v>6</v>
      </c>
      <c r="O5" s="159" t="s">
        <v>7</v>
      </c>
      <c r="P5" s="158" t="s">
        <v>8</v>
      </c>
      <c r="Q5" s="161" t="s">
        <v>6</v>
      </c>
      <c r="R5" s="159" t="s">
        <v>7</v>
      </c>
      <c r="S5" s="158" t="s">
        <v>8</v>
      </c>
      <c r="T5" s="161" t="s">
        <v>6</v>
      </c>
      <c r="U5" s="159" t="s">
        <v>7</v>
      </c>
      <c r="V5" s="158" t="s">
        <v>8</v>
      </c>
      <c r="W5" s="160" t="s">
        <v>6</v>
      </c>
      <c r="X5" s="159" t="s">
        <v>7</v>
      </c>
      <c r="Y5" s="158" t="s">
        <v>8</v>
      </c>
      <c r="Z5" s="161" t="s">
        <v>6</v>
      </c>
      <c r="AA5" s="159" t="s">
        <v>7</v>
      </c>
      <c r="AB5" s="158" t="s">
        <v>8</v>
      </c>
    </row>
    <row r="6" spans="1:29" ht="19.5" customHeight="1" x14ac:dyDescent="0.2">
      <c r="A6" s="305" t="s">
        <v>77</v>
      </c>
      <c r="B6" s="308" t="s">
        <v>75</v>
      </c>
      <c r="C6" s="117">
        <v>44561</v>
      </c>
      <c r="D6" s="123">
        <v>47</v>
      </c>
      <c r="E6" s="126"/>
      <c r="F6" s="125"/>
      <c r="G6" s="124"/>
      <c r="H6" s="126"/>
      <c r="I6" s="125"/>
      <c r="J6" s="124"/>
      <c r="K6" s="126"/>
      <c r="L6" s="125"/>
      <c r="M6" s="124"/>
      <c r="N6" s="126"/>
      <c r="O6" s="125"/>
      <c r="P6" s="124"/>
      <c r="Q6" s="126"/>
      <c r="R6" s="125"/>
      <c r="S6" s="124"/>
      <c r="T6" s="126"/>
      <c r="U6" s="125"/>
      <c r="V6" s="124"/>
      <c r="W6" s="126"/>
      <c r="X6" s="125"/>
      <c r="Y6" s="124"/>
      <c r="Z6" s="126"/>
      <c r="AA6" s="125"/>
      <c r="AB6" s="124"/>
    </row>
    <row r="7" spans="1:29" ht="19.5" customHeight="1" x14ac:dyDescent="0.2">
      <c r="A7" s="306"/>
      <c r="B7" s="309"/>
      <c r="C7" s="128">
        <v>44926</v>
      </c>
      <c r="D7" s="123">
        <v>47</v>
      </c>
      <c r="E7" s="126"/>
      <c r="F7" s="125"/>
      <c r="G7" s="124"/>
      <c r="H7" s="126"/>
      <c r="I7" s="125"/>
      <c r="J7" s="124"/>
      <c r="K7" s="126"/>
      <c r="L7" s="125"/>
      <c r="M7" s="124"/>
      <c r="N7" s="126"/>
      <c r="O7" s="125"/>
      <c r="P7" s="124"/>
      <c r="Q7" s="126"/>
      <c r="R7" s="125"/>
      <c r="S7" s="124"/>
      <c r="T7" s="126"/>
      <c r="U7" s="125"/>
      <c r="V7" s="124"/>
      <c r="W7" s="126"/>
      <c r="X7" s="125"/>
      <c r="Y7" s="124"/>
      <c r="Z7" s="126"/>
      <c r="AA7" s="125"/>
      <c r="AB7" s="124"/>
    </row>
    <row r="8" spans="1:29" ht="19.5" customHeight="1" x14ac:dyDescent="0.2">
      <c r="A8" s="306"/>
      <c r="B8" s="310"/>
      <c r="C8" s="111" t="s">
        <v>73</v>
      </c>
      <c r="D8" s="144">
        <f t="shared" ref="D8:P8" si="0">D7-D6</f>
        <v>0</v>
      </c>
      <c r="E8" s="147">
        <f t="shared" si="0"/>
        <v>0</v>
      </c>
      <c r="F8" s="146">
        <f t="shared" si="0"/>
        <v>0</v>
      </c>
      <c r="G8" s="145">
        <f t="shared" si="0"/>
        <v>0</v>
      </c>
      <c r="H8" s="147">
        <f t="shared" si="0"/>
        <v>0</v>
      </c>
      <c r="I8" s="146">
        <f t="shared" si="0"/>
        <v>0</v>
      </c>
      <c r="J8" s="145">
        <f t="shared" si="0"/>
        <v>0</v>
      </c>
      <c r="K8" s="147">
        <f t="shared" si="0"/>
        <v>0</v>
      </c>
      <c r="L8" s="146">
        <f t="shared" si="0"/>
        <v>0</v>
      </c>
      <c r="M8" s="145">
        <f t="shared" si="0"/>
        <v>0</v>
      </c>
      <c r="N8" s="147">
        <f t="shared" si="0"/>
        <v>0</v>
      </c>
      <c r="O8" s="146">
        <f t="shared" si="0"/>
        <v>0</v>
      </c>
      <c r="P8" s="145">
        <f t="shared" si="0"/>
        <v>0</v>
      </c>
      <c r="Q8" s="147">
        <f t="shared" ref="Q8:AB8" si="1">Q7-Q6</f>
        <v>0</v>
      </c>
      <c r="R8" s="146">
        <f t="shared" si="1"/>
        <v>0</v>
      </c>
      <c r="S8" s="145">
        <f t="shared" si="1"/>
        <v>0</v>
      </c>
      <c r="T8" s="147">
        <f t="shared" si="1"/>
        <v>0</v>
      </c>
      <c r="U8" s="146">
        <f t="shared" si="1"/>
        <v>0</v>
      </c>
      <c r="V8" s="145">
        <f t="shared" si="1"/>
        <v>0</v>
      </c>
      <c r="W8" s="147">
        <f t="shared" si="1"/>
        <v>0</v>
      </c>
      <c r="X8" s="146">
        <f t="shared" si="1"/>
        <v>0</v>
      </c>
      <c r="Y8" s="145">
        <f t="shared" si="1"/>
        <v>0</v>
      </c>
      <c r="Z8" s="147">
        <f t="shared" si="1"/>
        <v>0</v>
      </c>
      <c r="AA8" s="146">
        <f t="shared" si="1"/>
        <v>0</v>
      </c>
      <c r="AB8" s="145">
        <f t="shared" si="1"/>
        <v>0</v>
      </c>
    </row>
    <row r="9" spans="1:29" ht="19.5" customHeight="1" x14ac:dyDescent="0.2">
      <c r="A9" s="306"/>
      <c r="B9" s="308" t="s">
        <v>74</v>
      </c>
      <c r="C9" s="117">
        <v>44561</v>
      </c>
      <c r="D9" s="143"/>
      <c r="E9" s="142"/>
      <c r="F9" s="141"/>
      <c r="G9" s="140"/>
      <c r="H9" s="142"/>
      <c r="I9" s="141"/>
      <c r="J9" s="140"/>
      <c r="K9" s="142"/>
      <c r="L9" s="141"/>
      <c r="M9" s="140"/>
      <c r="N9" s="142"/>
      <c r="O9" s="141"/>
      <c r="P9" s="140"/>
      <c r="Q9" s="142"/>
      <c r="R9" s="141"/>
      <c r="S9" s="140"/>
      <c r="T9" s="142"/>
      <c r="U9" s="141"/>
      <c r="V9" s="140"/>
      <c r="W9" s="142"/>
      <c r="X9" s="141"/>
      <c r="Y9" s="140"/>
      <c r="Z9" s="142"/>
      <c r="AA9" s="141"/>
      <c r="AB9" s="140"/>
    </row>
    <row r="10" spans="1:29" ht="19.5" customHeight="1" x14ac:dyDescent="0.2">
      <c r="A10" s="306"/>
      <c r="B10" s="309"/>
      <c r="C10" s="128">
        <v>44926</v>
      </c>
      <c r="D10" s="137"/>
      <c r="E10" s="136"/>
      <c r="F10" s="134"/>
      <c r="G10" s="112"/>
      <c r="H10" s="136"/>
      <c r="I10" s="134"/>
      <c r="J10" s="135"/>
      <c r="K10" s="136"/>
      <c r="L10" s="134"/>
      <c r="M10" s="135"/>
      <c r="N10" s="136"/>
      <c r="O10" s="134"/>
      <c r="P10" s="135"/>
      <c r="Q10" s="136"/>
      <c r="R10" s="134"/>
      <c r="S10" s="135"/>
      <c r="T10" s="136"/>
      <c r="U10" s="134"/>
      <c r="V10" s="135"/>
      <c r="W10" s="136"/>
      <c r="X10" s="134"/>
      <c r="Y10" s="135"/>
      <c r="Z10" s="136"/>
      <c r="AA10" s="134"/>
      <c r="AB10" s="135"/>
    </row>
    <row r="11" spans="1:29" ht="19.5" customHeight="1" x14ac:dyDescent="0.2">
      <c r="A11" s="307"/>
      <c r="B11" s="310"/>
      <c r="C11" s="111" t="s">
        <v>73</v>
      </c>
      <c r="D11" s="129">
        <f t="shared" ref="D11:P11" si="2">D10-D9</f>
        <v>0</v>
      </c>
      <c r="E11" s="132">
        <f t="shared" si="2"/>
        <v>0</v>
      </c>
      <c r="F11" s="131">
        <f t="shared" si="2"/>
        <v>0</v>
      </c>
      <c r="G11" s="130">
        <f t="shared" si="2"/>
        <v>0</v>
      </c>
      <c r="H11" s="132">
        <f t="shared" si="2"/>
        <v>0</v>
      </c>
      <c r="I11" s="131">
        <f t="shared" si="2"/>
        <v>0</v>
      </c>
      <c r="J11" s="130">
        <f t="shared" si="2"/>
        <v>0</v>
      </c>
      <c r="K11" s="132">
        <f t="shared" si="2"/>
        <v>0</v>
      </c>
      <c r="L11" s="131">
        <f t="shared" si="2"/>
        <v>0</v>
      </c>
      <c r="M11" s="130">
        <f t="shared" si="2"/>
        <v>0</v>
      </c>
      <c r="N11" s="132">
        <f t="shared" si="2"/>
        <v>0</v>
      </c>
      <c r="O11" s="131">
        <f t="shared" si="2"/>
        <v>0</v>
      </c>
      <c r="P11" s="130">
        <f t="shared" si="2"/>
        <v>0</v>
      </c>
      <c r="Q11" s="132">
        <f t="shared" ref="Q11:AB11" si="3">Q10-Q9</f>
        <v>0</v>
      </c>
      <c r="R11" s="131">
        <f t="shared" si="3"/>
        <v>0</v>
      </c>
      <c r="S11" s="130">
        <f t="shared" si="3"/>
        <v>0</v>
      </c>
      <c r="T11" s="132">
        <f t="shared" si="3"/>
        <v>0</v>
      </c>
      <c r="U11" s="131">
        <f t="shared" si="3"/>
        <v>0</v>
      </c>
      <c r="V11" s="130">
        <f t="shared" si="3"/>
        <v>0</v>
      </c>
      <c r="W11" s="132">
        <f t="shared" si="3"/>
        <v>0</v>
      </c>
      <c r="X11" s="131">
        <f t="shared" si="3"/>
        <v>0</v>
      </c>
      <c r="Y11" s="130">
        <f t="shared" si="3"/>
        <v>0</v>
      </c>
      <c r="Z11" s="132">
        <f t="shared" si="3"/>
        <v>0</v>
      </c>
      <c r="AA11" s="131">
        <f t="shared" si="3"/>
        <v>0</v>
      </c>
      <c r="AB11" s="130">
        <f t="shared" si="3"/>
        <v>0</v>
      </c>
    </row>
    <row r="12" spans="1:29" ht="19.5" customHeight="1" x14ac:dyDescent="0.2">
      <c r="A12" s="305" t="s">
        <v>76</v>
      </c>
      <c r="B12" s="308" t="s">
        <v>75</v>
      </c>
      <c r="C12" s="117">
        <v>44561</v>
      </c>
      <c r="D12" s="127">
        <v>2679</v>
      </c>
      <c r="E12" s="126">
        <v>1214</v>
      </c>
      <c r="F12" s="125">
        <v>47</v>
      </c>
      <c r="G12" s="124">
        <v>1261</v>
      </c>
      <c r="H12" s="126">
        <v>27</v>
      </c>
      <c r="I12" s="125">
        <v>10</v>
      </c>
      <c r="J12" s="124">
        <v>37</v>
      </c>
      <c r="K12" s="126">
        <v>12</v>
      </c>
      <c r="L12" s="125">
        <v>2</v>
      </c>
      <c r="M12" s="124">
        <v>14</v>
      </c>
      <c r="N12" s="126">
        <v>179</v>
      </c>
      <c r="O12" s="125">
        <v>18</v>
      </c>
      <c r="P12" s="124">
        <v>197</v>
      </c>
      <c r="Q12" s="126">
        <v>63</v>
      </c>
      <c r="R12" s="125">
        <v>77</v>
      </c>
      <c r="S12" s="124">
        <v>140</v>
      </c>
      <c r="T12" s="126">
        <v>14</v>
      </c>
      <c r="U12" s="125">
        <v>2</v>
      </c>
      <c r="V12" s="124">
        <v>16</v>
      </c>
      <c r="W12" s="126"/>
      <c r="X12" s="125"/>
      <c r="Y12" s="124"/>
      <c r="Z12" s="126">
        <v>22</v>
      </c>
      <c r="AA12" s="125">
        <v>5</v>
      </c>
      <c r="AB12" s="124">
        <v>27</v>
      </c>
    </row>
    <row r="13" spans="1:29" ht="19.5" customHeight="1" x14ac:dyDescent="0.2">
      <c r="A13" s="306"/>
      <c r="B13" s="309"/>
      <c r="C13" s="128">
        <v>44926</v>
      </c>
      <c r="D13" s="123">
        <v>2679</v>
      </c>
      <c r="E13" s="126">
        <v>1196</v>
      </c>
      <c r="F13" s="125">
        <v>50</v>
      </c>
      <c r="G13" s="124">
        <v>1246</v>
      </c>
      <c r="H13" s="126">
        <v>43</v>
      </c>
      <c r="I13" s="125">
        <v>15</v>
      </c>
      <c r="J13" s="124">
        <v>58</v>
      </c>
      <c r="K13" s="126">
        <v>12</v>
      </c>
      <c r="L13" s="125">
        <v>3</v>
      </c>
      <c r="M13" s="124">
        <v>15</v>
      </c>
      <c r="N13" s="126">
        <v>179</v>
      </c>
      <c r="O13" s="125">
        <v>18</v>
      </c>
      <c r="P13" s="124">
        <v>197</v>
      </c>
      <c r="Q13" s="126">
        <v>63</v>
      </c>
      <c r="R13" s="125">
        <v>76</v>
      </c>
      <c r="S13" s="124">
        <v>139</v>
      </c>
      <c r="T13" s="126">
        <v>11</v>
      </c>
      <c r="U13" s="125">
        <v>3</v>
      </c>
      <c r="V13" s="124">
        <v>14</v>
      </c>
      <c r="W13" s="126"/>
      <c r="X13" s="125"/>
      <c r="Y13" s="124"/>
      <c r="Z13" s="126">
        <v>22</v>
      </c>
      <c r="AA13" s="125">
        <v>5</v>
      </c>
      <c r="AB13" s="124">
        <v>27</v>
      </c>
    </row>
    <row r="14" spans="1:29" ht="19.5" customHeight="1" x14ac:dyDescent="0.2">
      <c r="A14" s="306"/>
      <c r="B14" s="310"/>
      <c r="C14" s="111" t="s">
        <v>73</v>
      </c>
      <c r="D14" s="119">
        <f>D13-D12</f>
        <v>0</v>
      </c>
      <c r="E14" s="122">
        <f>E13-E12</f>
        <v>-18</v>
      </c>
      <c r="F14" s="121">
        <f>F13-F12</f>
        <v>3</v>
      </c>
      <c r="G14" s="120">
        <f>G13-G12</f>
        <v>-15</v>
      </c>
      <c r="H14" s="122">
        <f t="shared" ref="H14:P14" si="4">H13-H12</f>
        <v>16</v>
      </c>
      <c r="I14" s="121">
        <f t="shared" si="4"/>
        <v>5</v>
      </c>
      <c r="J14" s="120">
        <f t="shared" si="4"/>
        <v>21</v>
      </c>
      <c r="K14" s="122">
        <f t="shared" si="4"/>
        <v>0</v>
      </c>
      <c r="L14" s="121">
        <f t="shared" si="4"/>
        <v>1</v>
      </c>
      <c r="M14" s="120">
        <f t="shared" si="4"/>
        <v>1</v>
      </c>
      <c r="N14" s="122">
        <f t="shared" si="4"/>
        <v>0</v>
      </c>
      <c r="O14" s="121">
        <f t="shared" si="4"/>
        <v>0</v>
      </c>
      <c r="P14" s="120">
        <f t="shared" si="4"/>
        <v>0</v>
      </c>
      <c r="Q14" s="122">
        <f t="shared" ref="Q14:AB14" si="5">Q13-Q12</f>
        <v>0</v>
      </c>
      <c r="R14" s="121">
        <f t="shared" si="5"/>
        <v>-1</v>
      </c>
      <c r="S14" s="120">
        <f t="shared" si="5"/>
        <v>-1</v>
      </c>
      <c r="T14" s="122">
        <f t="shared" si="5"/>
        <v>-3</v>
      </c>
      <c r="U14" s="121">
        <f t="shared" si="5"/>
        <v>1</v>
      </c>
      <c r="V14" s="120">
        <f t="shared" si="5"/>
        <v>-2</v>
      </c>
      <c r="W14" s="122">
        <f t="shared" si="5"/>
        <v>0</v>
      </c>
      <c r="X14" s="121">
        <f t="shared" si="5"/>
        <v>0</v>
      </c>
      <c r="Y14" s="120">
        <f t="shared" si="5"/>
        <v>0</v>
      </c>
      <c r="Z14" s="122">
        <f t="shared" si="5"/>
        <v>0</v>
      </c>
      <c r="AA14" s="121">
        <f t="shared" si="5"/>
        <v>0</v>
      </c>
      <c r="AB14" s="120">
        <f t="shared" si="5"/>
        <v>0</v>
      </c>
    </row>
    <row r="15" spans="1:29" ht="19.5" customHeight="1" x14ac:dyDescent="0.2">
      <c r="A15" s="306"/>
      <c r="B15" s="308" t="s">
        <v>74</v>
      </c>
      <c r="C15" s="117">
        <v>44561</v>
      </c>
      <c r="D15" s="116"/>
      <c r="E15" s="114">
        <f t="shared" ref="E15:P15" si="6">ROUND(E12/$S$27*100,1)</f>
        <v>46.7</v>
      </c>
      <c r="F15" s="113">
        <f>ROUND(F12/$S$27*100,1)</f>
        <v>1.8</v>
      </c>
      <c r="G15" s="112">
        <f t="shared" si="6"/>
        <v>48.5</v>
      </c>
      <c r="H15" s="114">
        <f t="shared" si="6"/>
        <v>1</v>
      </c>
      <c r="I15" s="113">
        <f t="shared" si="6"/>
        <v>0.4</v>
      </c>
      <c r="J15" s="112">
        <f t="shared" si="6"/>
        <v>1.4</v>
      </c>
      <c r="K15" s="114">
        <f t="shared" si="6"/>
        <v>0.5</v>
      </c>
      <c r="L15" s="113">
        <f t="shared" si="6"/>
        <v>0.1</v>
      </c>
      <c r="M15" s="112">
        <f t="shared" si="6"/>
        <v>0.5</v>
      </c>
      <c r="N15" s="114">
        <f t="shared" si="6"/>
        <v>6.9</v>
      </c>
      <c r="O15" s="113">
        <f t="shared" si="6"/>
        <v>0.7</v>
      </c>
      <c r="P15" s="112">
        <f t="shared" si="6"/>
        <v>7.6</v>
      </c>
      <c r="Q15" s="114">
        <f t="shared" ref="Q15:AB15" si="7">ROUND(Q12/$S$27*100,1)</f>
        <v>2.4</v>
      </c>
      <c r="R15" s="113">
        <f t="shared" si="7"/>
        <v>3</v>
      </c>
      <c r="S15" s="112">
        <f t="shared" si="7"/>
        <v>5.4</v>
      </c>
      <c r="T15" s="114">
        <f t="shared" si="7"/>
        <v>0.5</v>
      </c>
      <c r="U15" s="113">
        <f t="shared" si="7"/>
        <v>0.1</v>
      </c>
      <c r="V15" s="112">
        <f t="shared" si="7"/>
        <v>0.6</v>
      </c>
      <c r="W15" s="114">
        <f t="shared" si="7"/>
        <v>0</v>
      </c>
      <c r="X15" s="113">
        <f t="shared" si="7"/>
        <v>0</v>
      </c>
      <c r="Y15" s="112">
        <f t="shared" si="7"/>
        <v>0</v>
      </c>
      <c r="Z15" s="114">
        <f t="shared" si="7"/>
        <v>0.8</v>
      </c>
      <c r="AA15" s="113">
        <f t="shared" si="7"/>
        <v>0.2</v>
      </c>
      <c r="AB15" s="112">
        <f t="shared" si="7"/>
        <v>1</v>
      </c>
    </row>
    <row r="16" spans="1:29" ht="19.5" customHeight="1" x14ac:dyDescent="0.2">
      <c r="A16" s="306"/>
      <c r="B16" s="309"/>
      <c r="C16" s="128">
        <v>44926</v>
      </c>
      <c r="D16" s="116"/>
      <c r="E16" s="114">
        <f t="shared" ref="E16:P16" si="8">ROUND(E13/$S$28*100,1)</f>
        <v>46.5</v>
      </c>
      <c r="F16" s="113">
        <f t="shared" si="8"/>
        <v>1.9</v>
      </c>
      <c r="G16" s="112">
        <f t="shared" si="8"/>
        <v>48.5</v>
      </c>
      <c r="H16" s="114">
        <f t="shared" si="8"/>
        <v>1.7</v>
      </c>
      <c r="I16" s="113">
        <f t="shared" si="8"/>
        <v>0.6</v>
      </c>
      <c r="J16" s="112">
        <f t="shared" si="8"/>
        <v>2.2999999999999998</v>
      </c>
      <c r="K16" s="114">
        <f t="shared" si="8"/>
        <v>0.5</v>
      </c>
      <c r="L16" s="113">
        <f t="shared" si="8"/>
        <v>0.1</v>
      </c>
      <c r="M16" s="112">
        <f t="shared" si="8"/>
        <v>0.6</v>
      </c>
      <c r="N16" s="114">
        <f t="shared" si="8"/>
        <v>7</v>
      </c>
      <c r="O16" s="113">
        <f t="shared" si="8"/>
        <v>0.7</v>
      </c>
      <c r="P16" s="112">
        <f t="shared" si="8"/>
        <v>7.7</v>
      </c>
      <c r="Q16" s="114">
        <f t="shared" ref="Q16:AB16" si="9">ROUND(Q13/$S$28*100,1)</f>
        <v>2.5</v>
      </c>
      <c r="R16" s="113">
        <f t="shared" si="9"/>
        <v>3</v>
      </c>
      <c r="S16" s="112">
        <f t="shared" si="9"/>
        <v>5.4</v>
      </c>
      <c r="T16" s="114">
        <f t="shared" si="9"/>
        <v>0.4</v>
      </c>
      <c r="U16" s="113">
        <f t="shared" si="9"/>
        <v>0.1</v>
      </c>
      <c r="V16" s="112">
        <f t="shared" si="9"/>
        <v>0.5</v>
      </c>
      <c r="W16" s="114">
        <f t="shared" si="9"/>
        <v>0</v>
      </c>
      <c r="X16" s="113">
        <f t="shared" si="9"/>
        <v>0</v>
      </c>
      <c r="Y16" s="112">
        <f t="shared" si="9"/>
        <v>0</v>
      </c>
      <c r="Z16" s="114">
        <f t="shared" si="9"/>
        <v>0.9</v>
      </c>
      <c r="AA16" s="113">
        <f t="shared" si="9"/>
        <v>0.2</v>
      </c>
      <c r="AB16" s="112">
        <f t="shared" si="9"/>
        <v>1.1000000000000001</v>
      </c>
    </row>
    <row r="17" spans="1:29" ht="19.5" customHeight="1" x14ac:dyDescent="0.2">
      <c r="A17" s="307"/>
      <c r="B17" s="310"/>
      <c r="C17" s="111" t="s">
        <v>73</v>
      </c>
      <c r="D17" s="107">
        <f t="shared" ref="D17:P17" si="10">D16-D15</f>
        <v>0</v>
      </c>
      <c r="E17" s="110">
        <f t="shared" si="10"/>
        <v>-0.20000000000000284</v>
      </c>
      <c r="F17" s="109">
        <f>F16-F15</f>
        <v>9.9999999999999867E-2</v>
      </c>
      <c r="G17" s="108">
        <f t="shared" si="10"/>
        <v>0</v>
      </c>
      <c r="H17" s="110">
        <f t="shared" si="10"/>
        <v>0.7</v>
      </c>
      <c r="I17" s="109">
        <f t="shared" si="10"/>
        <v>0.19999999999999996</v>
      </c>
      <c r="J17" s="108">
        <f t="shared" si="10"/>
        <v>0.89999999999999991</v>
      </c>
      <c r="K17" s="110">
        <f t="shared" si="10"/>
        <v>0</v>
      </c>
      <c r="L17" s="109">
        <f t="shared" si="10"/>
        <v>0</v>
      </c>
      <c r="M17" s="108">
        <f t="shared" si="10"/>
        <v>9.9999999999999978E-2</v>
      </c>
      <c r="N17" s="110">
        <f t="shared" si="10"/>
        <v>9.9999999999999645E-2</v>
      </c>
      <c r="O17" s="109">
        <f t="shared" si="10"/>
        <v>0</v>
      </c>
      <c r="P17" s="108">
        <f t="shared" si="10"/>
        <v>0.10000000000000053</v>
      </c>
      <c r="Q17" s="110">
        <f t="shared" ref="Q17:AB17" si="11">Q16-Q15</f>
        <v>0.10000000000000009</v>
      </c>
      <c r="R17" s="109">
        <f t="shared" si="11"/>
        <v>0</v>
      </c>
      <c r="S17" s="108">
        <f t="shared" si="11"/>
        <v>0</v>
      </c>
      <c r="T17" s="110">
        <f t="shared" si="11"/>
        <v>-9.9999999999999978E-2</v>
      </c>
      <c r="U17" s="109">
        <f t="shared" si="11"/>
        <v>0</v>
      </c>
      <c r="V17" s="108">
        <f t="shared" si="11"/>
        <v>-9.9999999999999978E-2</v>
      </c>
      <c r="W17" s="110">
        <f t="shared" si="11"/>
        <v>0</v>
      </c>
      <c r="X17" s="109">
        <f t="shared" si="11"/>
        <v>0</v>
      </c>
      <c r="Y17" s="108">
        <f t="shared" si="11"/>
        <v>0</v>
      </c>
      <c r="Z17" s="110">
        <f t="shared" si="11"/>
        <v>9.9999999999999978E-2</v>
      </c>
      <c r="AA17" s="109">
        <f t="shared" si="11"/>
        <v>0</v>
      </c>
      <c r="AB17" s="108">
        <f t="shared" si="11"/>
        <v>0.10000000000000009</v>
      </c>
    </row>
    <row r="18" spans="1:29" ht="19.5" customHeight="1" x14ac:dyDescent="0.2">
      <c r="A18" s="115"/>
      <c r="B18" s="115"/>
      <c r="C18" s="115"/>
      <c r="D18" s="115"/>
      <c r="E18" s="115"/>
      <c r="F18" s="115"/>
      <c r="G18" s="115"/>
      <c r="K18" s="162"/>
      <c r="L18" s="162"/>
      <c r="M18" s="162"/>
      <c r="N18" s="162"/>
      <c r="O18" s="162"/>
      <c r="P18" s="162"/>
      <c r="AC18" s="138"/>
    </row>
    <row r="19" spans="1:29" ht="19.5" customHeight="1" x14ac:dyDescent="0.2">
      <c r="A19" s="313" t="s">
        <v>78</v>
      </c>
      <c r="B19" s="323"/>
      <c r="C19" s="324"/>
      <c r="D19" s="308" t="s">
        <v>0</v>
      </c>
      <c r="E19" s="319" t="s">
        <v>71</v>
      </c>
      <c r="F19" s="320"/>
      <c r="G19" s="321"/>
      <c r="H19" s="319" t="s">
        <v>72</v>
      </c>
      <c r="I19" s="320"/>
      <c r="J19" s="321"/>
      <c r="K19" s="319" t="s">
        <v>9</v>
      </c>
      <c r="L19" s="320"/>
      <c r="M19" s="321"/>
      <c r="N19" s="319" t="s">
        <v>10</v>
      </c>
      <c r="O19" s="320"/>
      <c r="P19" s="321"/>
      <c r="Q19" s="319" t="s">
        <v>11</v>
      </c>
      <c r="R19" s="320"/>
      <c r="S19" s="321"/>
      <c r="T19" s="308" t="s">
        <v>12</v>
      </c>
    </row>
    <row r="20" spans="1:29" ht="19.5" customHeight="1" x14ac:dyDescent="0.2">
      <c r="A20" s="325"/>
      <c r="B20" s="326"/>
      <c r="C20" s="327"/>
      <c r="D20" s="310"/>
      <c r="E20" s="161" t="s">
        <v>6</v>
      </c>
      <c r="F20" s="159" t="s">
        <v>7</v>
      </c>
      <c r="G20" s="158" t="s">
        <v>8</v>
      </c>
      <c r="H20" s="161" t="s">
        <v>6</v>
      </c>
      <c r="I20" s="159" t="s">
        <v>7</v>
      </c>
      <c r="J20" s="158" t="s">
        <v>8</v>
      </c>
      <c r="K20" s="161" t="s">
        <v>6</v>
      </c>
      <c r="L20" s="159" t="s">
        <v>7</v>
      </c>
      <c r="M20" s="158" t="s">
        <v>8</v>
      </c>
      <c r="N20" s="161" t="s">
        <v>6</v>
      </c>
      <c r="O20" s="159" t="s">
        <v>7</v>
      </c>
      <c r="P20" s="158" t="s">
        <v>8</v>
      </c>
      <c r="Q20" s="160" t="s">
        <v>6</v>
      </c>
      <c r="R20" s="159" t="s">
        <v>7</v>
      </c>
      <c r="S20" s="158" t="s">
        <v>8</v>
      </c>
      <c r="T20" s="310"/>
    </row>
    <row r="21" spans="1:29" ht="19.5" customHeight="1" x14ac:dyDescent="0.2">
      <c r="A21" s="305" t="s">
        <v>77</v>
      </c>
      <c r="B21" s="308" t="s">
        <v>75</v>
      </c>
      <c r="C21" s="117">
        <v>44561</v>
      </c>
      <c r="D21" s="157">
        <v>47</v>
      </c>
      <c r="E21" s="156"/>
      <c r="F21" s="154"/>
      <c r="G21" s="153"/>
      <c r="H21" s="156"/>
      <c r="I21" s="154"/>
      <c r="J21" s="153"/>
      <c r="K21" s="155">
        <v>1</v>
      </c>
      <c r="L21" s="154"/>
      <c r="M21" s="153">
        <v>1</v>
      </c>
      <c r="N21" s="155">
        <v>44</v>
      </c>
      <c r="O21" s="154">
        <v>2</v>
      </c>
      <c r="P21" s="153">
        <v>46</v>
      </c>
      <c r="Q21" s="149">
        <f>SUM(E6,H6,K6,N6,T6,Q6,W6,Z6,E21,H21,K21,N21)</f>
        <v>45</v>
      </c>
      <c r="R21" s="152">
        <f>SUM(F6,I6,L6,O6,U6,R6,X6,AA6,F21,I21,L21,O21)</f>
        <v>2</v>
      </c>
      <c r="S21" s="148">
        <f>SUM(Q21:R21)</f>
        <v>47</v>
      </c>
      <c r="T21" s="151"/>
    </row>
    <row r="22" spans="1:29" ht="19.5" customHeight="1" x14ac:dyDescent="0.2">
      <c r="A22" s="306"/>
      <c r="B22" s="309"/>
      <c r="C22" s="128">
        <v>44926</v>
      </c>
      <c r="D22" s="127">
        <v>47</v>
      </c>
      <c r="E22" s="150"/>
      <c r="F22" s="125"/>
      <c r="G22" s="124"/>
      <c r="H22" s="150"/>
      <c r="I22" s="125"/>
      <c r="J22" s="124"/>
      <c r="K22" s="126">
        <v>1</v>
      </c>
      <c r="L22" s="125"/>
      <c r="M22" s="124">
        <v>1</v>
      </c>
      <c r="N22" s="126">
        <v>44</v>
      </c>
      <c r="O22" s="125">
        <v>2</v>
      </c>
      <c r="P22" s="124">
        <v>46</v>
      </c>
      <c r="Q22" s="149">
        <f>SUM(E7,H7,K7,N7,T7,Q7,W7,Z7,E22,H22,K22,N22)</f>
        <v>45</v>
      </c>
      <c r="R22" s="224">
        <f>SUM(F7,I7,L7,O7,U7,R7,X7,AA7,F22,I22,L22,O22)</f>
        <v>2</v>
      </c>
      <c r="S22" s="148">
        <f>SUM(Q22:R22)</f>
        <v>47</v>
      </c>
      <c r="T22" s="123"/>
    </row>
    <row r="23" spans="1:29" ht="19.5" customHeight="1" x14ac:dyDescent="0.2">
      <c r="A23" s="306"/>
      <c r="B23" s="310"/>
      <c r="C23" s="111" t="s">
        <v>73</v>
      </c>
      <c r="D23" s="144">
        <f>SUM(D5,D11,D17)</f>
        <v>0</v>
      </c>
      <c r="E23" s="147">
        <f t="shared" ref="E23:T23" si="12">E22-E21</f>
        <v>0</v>
      </c>
      <c r="F23" s="146">
        <f t="shared" si="12"/>
        <v>0</v>
      </c>
      <c r="G23" s="145">
        <f t="shared" si="12"/>
        <v>0</v>
      </c>
      <c r="H23" s="147">
        <f t="shared" si="12"/>
        <v>0</v>
      </c>
      <c r="I23" s="146">
        <f t="shared" si="12"/>
        <v>0</v>
      </c>
      <c r="J23" s="145">
        <f t="shared" si="12"/>
        <v>0</v>
      </c>
      <c r="K23" s="147">
        <f t="shared" si="12"/>
        <v>0</v>
      </c>
      <c r="L23" s="146">
        <f t="shared" si="12"/>
        <v>0</v>
      </c>
      <c r="M23" s="145">
        <f t="shared" si="12"/>
        <v>0</v>
      </c>
      <c r="N23" s="147">
        <f t="shared" si="12"/>
        <v>0</v>
      </c>
      <c r="O23" s="146">
        <f t="shared" si="12"/>
        <v>0</v>
      </c>
      <c r="P23" s="145">
        <f t="shared" si="12"/>
        <v>0</v>
      </c>
      <c r="Q23" s="147">
        <f t="shared" si="12"/>
        <v>0</v>
      </c>
      <c r="R23" s="146">
        <f t="shared" si="12"/>
        <v>0</v>
      </c>
      <c r="S23" s="145">
        <f t="shared" si="12"/>
        <v>0</v>
      </c>
      <c r="T23" s="144">
        <f t="shared" si="12"/>
        <v>0</v>
      </c>
    </row>
    <row r="24" spans="1:29" ht="19.5" customHeight="1" x14ac:dyDescent="0.2">
      <c r="A24" s="306"/>
      <c r="B24" s="308" t="s">
        <v>74</v>
      </c>
      <c r="C24" s="117">
        <v>44561</v>
      </c>
      <c r="D24" s="143"/>
      <c r="E24" s="142">
        <f t="shared" ref="E24:S24" si="13">ROUND(E21/$S$21*100,1)</f>
        <v>0</v>
      </c>
      <c r="F24" s="141">
        <f t="shared" si="13"/>
        <v>0</v>
      </c>
      <c r="G24" s="140">
        <f t="shared" si="13"/>
        <v>0</v>
      </c>
      <c r="H24" s="142">
        <f t="shared" si="13"/>
        <v>0</v>
      </c>
      <c r="I24" s="141">
        <f t="shared" si="13"/>
        <v>0</v>
      </c>
      <c r="J24" s="140">
        <f t="shared" si="13"/>
        <v>0</v>
      </c>
      <c r="K24" s="285">
        <f t="shared" si="13"/>
        <v>2.1</v>
      </c>
      <c r="L24" s="286">
        <f t="shared" si="13"/>
        <v>0</v>
      </c>
      <c r="M24" s="140">
        <f t="shared" si="13"/>
        <v>2.1</v>
      </c>
      <c r="N24" s="285">
        <f t="shared" si="13"/>
        <v>93.6</v>
      </c>
      <c r="O24" s="286">
        <f t="shared" si="13"/>
        <v>4.3</v>
      </c>
      <c r="P24" s="140">
        <f t="shared" si="13"/>
        <v>97.9</v>
      </c>
      <c r="Q24" s="285">
        <f t="shared" si="13"/>
        <v>95.7</v>
      </c>
      <c r="R24" s="286">
        <f t="shared" si="13"/>
        <v>4.3</v>
      </c>
      <c r="S24" s="140">
        <f t="shared" si="13"/>
        <v>100</v>
      </c>
      <c r="T24" s="139"/>
    </row>
    <row r="25" spans="1:29" ht="19.5" customHeight="1" x14ac:dyDescent="0.2">
      <c r="A25" s="306"/>
      <c r="B25" s="309"/>
      <c r="C25" s="128">
        <v>44926</v>
      </c>
      <c r="D25" s="137"/>
      <c r="E25" s="136">
        <f t="shared" ref="E25:S25" si="14">ROUND(E22/$S$22*100,1)</f>
        <v>0</v>
      </c>
      <c r="F25" s="134">
        <f t="shared" si="14"/>
        <v>0</v>
      </c>
      <c r="G25" s="135">
        <f t="shared" si="14"/>
        <v>0</v>
      </c>
      <c r="H25" s="136">
        <f t="shared" si="14"/>
        <v>0</v>
      </c>
      <c r="I25" s="134">
        <f t="shared" si="14"/>
        <v>0</v>
      </c>
      <c r="J25" s="135">
        <f t="shared" si="14"/>
        <v>0</v>
      </c>
      <c r="K25" s="287">
        <f t="shared" si="14"/>
        <v>2.1</v>
      </c>
      <c r="L25" s="288">
        <f t="shared" si="14"/>
        <v>0</v>
      </c>
      <c r="M25" s="135">
        <f t="shared" si="14"/>
        <v>2.1</v>
      </c>
      <c r="N25" s="287">
        <f t="shared" si="14"/>
        <v>93.6</v>
      </c>
      <c r="O25" s="288">
        <f t="shared" si="14"/>
        <v>4.3</v>
      </c>
      <c r="P25" s="135">
        <f t="shared" si="14"/>
        <v>97.9</v>
      </c>
      <c r="Q25" s="287">
        <f t="shared" si="14"/>
        <v>95.7</v>
      </c>
      <c r="R25" s="288">
        <f t="shared" si="14"/>
        <v>4.3</v>
      </c>
      <c r="S25" s="135">
        <f t="shared" si="14"/>
        <v>100</v>
      </c>
      <c r="T25" s="133"/>
    </row>
    <row r="26" spans="1:29" ht="19.5" customHeight="1" x14ac:dyDescent="0.2">
      <c r="A26" s="307"/>
      <c r="B26" s="310"/>
      <c r="C26" s="111" t="s">
        <v>73</v>
      </c>
      <c r="D26" s="129">
        <f t="shared" ref="D26:R26" si="15">D25-D24</f>
        <v>0</v>
      </c>
      <c r="E26" s="132">
        <f t="shared" si="15"/>
        <v>0</v>
      </c>
      <c r="F26" s="131">
        <f t="shared" si="15"/>
        <v>0</v>
      </c>
      <c r="G26" s="130">
        <f t="shared" si="15"/>
        <v>0</v>
      </c>
      <c r="H26" s="132">
        <f t="shared" si="15"/>
        <v>0</v>
      </c>
      <c r="I26" s="131">
        <f t="shared" si="15"/>
        <v>0</v>
      </c>
      <c r="J26" s="130">
        <f t="shared" si="15"/>
        <v>0</v>
      </c>
      <c r="K26" s="132">
        <f t="shared" si="15"/>
        <v>0</v>
      </c>
      <c r="L26" s="131">
        <f t="shared" si="15"/>
        <v>0</v>
      </c>
      <c r="M26" s="130">
        <f t="shared" si="15"/>
        <v>0</v>
      </c>
      <c r="N26" s="132">
        <f t="shared" si="15"/>
        <v>0</v>
      </c>
      <c r="O26" s="131">
        <f t="shared" si="15"/>
        <v>0</v>
      </c>
      <c r="P26" s="130">
        <f t="shared" si="15"/>
        <v>0</v>
      </c>
      <c r="Q26" s="132">
        <f t="shared" si="15"/>
        <v>0</v>
      </c>
      <c r="R26" s="131">
        <f t="shared" si="15"/>
        <v>0</v>
      </c>
      <c r="S26" s="130">
        <f>S25-S24</f>
        <v>0</v>
      </c>
      <c r="T26" s="129">
        <f>T25-T24</f>
        <v>0</v>
      </c>
    </row>
    <row r="27" spans="1:29" ht="19.5" customHeight="1" x14ac:dyDescent="0.2">
      <c r="A27" s="305" t="s">
        <v>76</v>
      </c>
      <c r="B27" s="308" t="s">
        <v>75</v>
      </c>
      <c r="C27" s="117">
        <v>44561</v>
      </c>
      <c r="D27" s="127">
        <v>2679</v>
      </c>
      <c r="E27" s="126"/>
      <c r="F27" s="125"/>
      <c r="G27" s="124"/>
      <c r="H27" s="126"/>
      <c r="I27" s="125"/>
      <c r="J27" s="124"/>
      <c r="K27" s="126">
        <v>250</v>
      </c>
      <c r="L27" s="125">
        <v>59</v>
      </c>
      <c r="M27" s="124">
        <v>309</v>
      </c>
      <c r="N27" s="126">
        <v>511</v>
      </c>
      <c r="O27" s="125">
        <v>86</v>
      </c>
      <c r="P27" s="124">
        <v>597</v>
      </c>
      <c r="Q27" s="232">
        <f>SUM(E12,H12,K12,N12,T12,Q12,W12,Z12,E27,H27,K27,N27)</f>
        <v>2292</v>
      </c>
      <c r="R27" s="233">
        <f>SUM(F12,I12,L12,O12,U12,R12,X12,AA12,F27,I27,L27,O27)</f>
        <v>306</v>
      </c>
      <c r="S27" s="234">
        <f>SUM(Q27:R27)</f>
        <v>2598</v>
      </c>
      <c r="T27" s="123">
        <v>81</v>
      </c>
    </row>
    <row r="28" spans="1:29" ht="19.5" customHeight="1" x14ac:dyDescent="0.2">
      <c r="A28" s="306"/>
      <c r="B28" s="309"/>
      <c r="C28" s="128">
        <v>44926</v>
      </c>
      <c r="D28" s="127">
        <v>2679</v>
      </c>
      <c r="E28" s="126"/>
      <c r="F28" s="125"/>
      <c r="G28" s="124"/>
      <c r="H28" s="126"/>
      <c r="I28" s="125"/>
      <c r="J28" s="124"/>
      <c r="K28" s="126">
        <v>230</v>
      </c>
      <c r="L28" s="125">
        <v>49</v>
      </c>
      <c r="M28" s="124">
        <v>279</v>
      </c>
      <c r="N28" s="126">
        <v>511</v>
      </c>
      <c r="O28" s="125">
        <v>84</v>
      </c>
      <c r="P28" s="124">
        <v>595</v>
      </c>
      <c r="Q28" s="232">
        <f>SUM(E13,H13,K13,N13,T13,Q13,W13,Z13,E28,H28,K28,N28)</f>
        <v>2267</v>
      </c>
      <c r="R28" s="224">
        <f>SUM(F13,I13,L13,O13,U13,R13,X13,AA13,F28,I28,L28,O28)</f>
        <v>303</v>
      </c>
      <c r="S28" s="234">
        <f>SUM(Q28:R28)</f>
        <v>2570</v>
      </c>
      <c r="T28" s="123">
        <v>109</v>
      </c>
    </row>
    <row r="29" spans="1:29" ht="19.5" customHeight="1" x14ac:dyDescent="0.2">
      <c r="A29" s="306"/>
      <c r="B29" s="310"/>
      <c r="C29" s="111" t="s">
        <v>73</v>
      </c>
      <c r="D29" s="119">
        <f t="shared" ref="D29:T29" si="16">D28-D27</f>
        <v>0</v>
      </c>
      <c r="E29" s="122">
        <f t="shared" si="16"/>
        <v>0</v>
      </c>
      <c r="F29" s="121">
        <f t="shared" si="16"/>
        <v>0</v>
      </c>
      <c r="G29" s="120">
        <f t="shared" si="16"/>
        <v>0</v>
      </c>
      <c r="H29" s="122">
        <f t="shared" si="16"/>
        <v>0</v>
      </c>
      <c r="I29" s="121">
        <f t="shared" si="16"/>
        <v>0</v>
      </c>
      <c r="J29" s="120">
        <f t="shared" si="16"/>
        <v>0</v>
      </c>
      <c r="K29" s="122">
        <f t="shared" si="16"/>
        <v>-20</v>
      </c>
      <c r="L29" s="121">
        <f t="shared" si="16"/>
        <v>-10</v>
      </c>
      <c r="M29" s="120">
        <f t="shared" si="16"/>
        <v>-30</v>
      </c>
      <c r="N29" s="122">
        <f t="shared" si="16"/>
        <v>0</v>
      </c>
      <c r="O29" s="121">
        <f t="shared" si="16"/>
        <v>-2</v>
      </c>
      <c r="P29" s="120">
        <f t="shared" si="16"/>
        <v>-2</v>
      </c>
      <c r="Q29" s="122">
        <f t="shared" si="16"/>
        <v>-25</v>
      </c>
      <c r="R29" s="121">
        <f t="shared" si="16"/>
        <v>-3</v>
      </c>
      <c r="S29" s="120">
        <f t="shared" si="16"/>
        <v>-28</v>
      </c>
      <c r="T29" s="119">
        <f t="shared" si="16"/>
        <v>28</v>
      </c>
    </row>
    <row r="30" spans="1:29" ht="19.5" customHeight="1" x14ac:dyDescent="0.2">
      <c r="A30" s="306"/>
      <c r="B30" s="308" t="s">
        <v>74</v>
      </c>
      <c r="C30" s="117">
        <v>44561</v>
      </c>
      <c r="D30" s="116"/>
      <c r="E30" s="114">
        <f t="shared" ref="E30:S30" si="17">ROUND(E27/$S$27*100,1)</f>
        <v>0</v>
      </c>
      <c r="F30" s="113">
        <f t="shared" si="17"/>
        <v>0</v>
      </c>
      <c r="G30" s="112">
        <f t="shared" si="17"/>
        <v>0</v>
      </c>
      <c r="H30" s="114">
        <f t="shared" si="17"/>
        <v>0</v>
      </c>
      <c r="I30" s="113">
        <f t="shared" si="17"/>
        <v>0</v>
      </c>
      <c r="J30" s="112">
        <f t="shared" si="17"/>
        <v>0</v>
      </c>
      <c r="K30" s="114">
        <f t="shared" si="17"/>
        <v>9.6</v>
      </c>
      <c r="L30" s="113">
        <f t="shared" si="17"/>
        <v>2.2999999999999998</v>
      </c>
      <c r="M30" s="112">
        <f t="shared" si="17"/>
        <v>11.9</v>
      </c>
      <c r="N30" s="114">
        <f t="shared" si="17"/>
        <v>19.7</v>
      </c>
      <c r="O30" s="113">
        <f t="shared" si="17"/>
        <v>3.3</v>
      </c>
      <c r="P30" s="112">
        <f t="shared" si="17"/>
        <v>23</v>
      </c>
      <c r="Q30" s="114">
        <f t="shared" si="17"/>
        <v>88.2</v>
      </c>
      <c r="R30" s="113">
        <f t="shared" si="17"/>
        <v>11.8</v>
      </c>
      <c r="S30" s="112">
        <f t="shared" si="17"/>
        <v>100</v>
      </c>
      <c r="T30" s="118"/>
    </row>
    <row r="31" spans="1:29" ht="19.5" customHeight="1" x14ac:dyDescent="0.2">
      <c r="A31" s="306"/>
      <c r="B31" s="309"/>
      <c r="C31" s="128">
        <v>44926</v>
      </c>
      <c r="D31" s="116"/>
      <c r="E31" s="114">
        <f t="shared" ref="E31:S31" si="18">ROUND(E28/$S$28*100,1)</f>
        <v>0</v>
      </c>
      <c r="F31" s="113">
        <f t="shared" si="18"/>
        <v>0</v>
      </c>
      <c r="G31" s="112">
        <f t="shared" si="18"/>
        <v>0</v>
      </c>
      <c r="H31" s="114">
        <f t="shared" si="18"/>
        <v>0</v>
      </c>
      <c r="I31" s="113">
        <f t="shared" si="18"/>
        <v>0</v>
      </c>
      <c r="J31" s="112">
        <f t="shared" si="18"/>
        <v>0</v>
      </c>
      <c r="K31" s="114">
        <f t="shared" si="18"/>
        <v>8.9</v>
      </c>
      <c r="L31" s="113">
        <f t="shared" si="18"/>
        <v>1.9</v>
      </c>
      <c r="M31" s="112">
        <f t="shared" si="18"/>
        <v>10.9</v>
      </c>
      <c r="N31" s="114">
        <f t="shared" si="18"/>
        <v>19.899999999999999</v>
      </c>
      <c r="O31" s="113">
        <f t="shared" si="18"/>
        <v>3.3</v>
      </c>
      <c r="P31" s="112">
        <f t="shared" si="18"/>
        <v>23.2</v>
      </c>
      <c r="Q31" s="114">
        <f t="shared" si="18"/>
        <v>88.2</v>
      </c>
      <c r="R31" s="113">
        <f t="shared" si="18"/>
        <v>11.8</v>
      </c>
      <c r="S31" s="112">
        <f t="shared" si="18"/>
        <v>100</v>
      </c>
      <c r="T31" s="112"/>
    </row>
    <row r="32" spans="1:29" ht="19.5" customHeight="1" x14ac:dyDescent="0.2">
      <c r="A32" s="307"/>
      <c r="B32" s="310"/>
      <c r="C32" s="111" t="s">
        <v>73</v>
      </c>
      <c r="D32" s="107">
        <f t="shared" ref="D32:R32" si="19">D31-D30</f>
        <v>0</v>
      </c>
      <c r="E32" s="110">
        <f t="shared" si="19"/>
        <v>0</v>
      </c>
      <c r="F32" s="109">
        <f t="shared" si="19"/>
        <v>0</v>
      </c>
      <c r="G32" s="108">
        <f t="shared" si="19"/>
        <v>0</v>
      </c>
      <c r="H32" s="110">
        <f t="shared" si="19"/>
        <v>0</v>
      </c>
      <c r="I32" s="109">
        <f t="shared" si="19"/>
        <v>0</v>
      </c>
      <c r="J32" s="108">
        <f t="shared" si="19"/>
        <v>0</v>
      </c>
      <c r="K32" s="110">
        <f t="shared" si="19"/>
        <v>-0.69999999999999929</v>
      </c>
      <c r="L32" s="109">
        <f t="shared" si="19"/>
        <v>-0.39999999999999991</v>
      </c>
      <c r="M32" s="108">
        <f t="shared" si="19"/>
        <v>-1</v>
      </c>
      <c r="N32" s="110">
        <f t="shared" si="19"/>
        <v>0.19999999999999929</v>
      </c>
      <c r="O32" s="109">
        <f t="shared" si="19"/>
        <v>0</v>
      </c>
      <c r="P32" s="108">
        <f t="shared" si="19"/>
        <v>0.19999999999999929</v>
      </c>
      <c r="Q32" s="110">
        <f t="shared" si="19"/>
        <v>0</v>
      </c>
      <c r="R32" s="109">
        <f t="shared" si="19"/>
        <v>0</v>
      </c>
      <c r="S32" s="108"/>
      <c r="T32" s="107"/>
    </row>
    <row r="33" spans="1:29" ht="14.15" customHeight="1" x14ac:dyDescent="0.2">
      <c r="A33" s="106" t="s">
        <v>82</v>
      </c>
    </row>
    <row r="34" spans="1:29" ht="14.15" customHeight="1" x14ac:dyDescent="0.2">
      <c r="A34" s="225" t="s">
        <v>93</v>
      </c>
    </row>
    <row r="35" spans="1:29" ht="14.15" customHeight="1" x14ac:dyDescent="0.2">
      <c r="A35" s="105" t="s">
        <v>94</v>
      </c>
    </row>
    <row r="36" spans="1:29" ht="30.75" customHeight="1" x14ac:dyDescent="0.2">
      <c r="A36" s="322" t="s">
        <v>95</v>
      </c>
      <c r="B36" s="322"/>
      <c r="C36" s="322"/>
      <c r="D36" s="322"/>
      <c r="E36" s="322"/>
      <c r="F36" s="322"/>
      <c r="G36" s="322"/>
      <c r="H36" s="322"/>
      <c r="I36" s="322"/>
      <c r="J36" s="322"/>
      <c r="K36" s="322"/>
      <c r="L36" s="322"/>
      <c r="M36" s="322"/>
      <c r="N36" s="322"/>
      <c r="O36" s="322"/>
      <c r="P36" s="322"/>
      <c r="Q36" s="322"/>
      <c r="R36" s="322"/>
      <c r="S36" s="322"/>
      <c r="T36" s="322"/>
      <c r="U36" s="322"/>
      <c r="V36" s="322"/>
      <c r="W36" s="322"/>
      <c r="X36" s="322"/>
      <c r="Y36" s="322"/>
      <c r="Z36" s="322"/>
      <c r="AA36" s="322"/>
      <c r="AB36" s="322"/>
      <c r="AC36" s="322"/>
    </row>
    <row r="37" spans="1:29" ht="14.15" customHeight="1" x14ac:dyDescent="0.2">
      <c r="A37" s="105"/>
    </row>
  </sheetData>
  <mergeCells count="34">
    <mergeCell ref="T4:V4"/>
    <mergeCell ref="Q4:S4"/>
    <mergeCell ref="K4:M4"/>
    <mergeCell ref="H19:J19"/>
    <mergeCell ref="A19:C20"/>
    <mergeCell ref="D19:D20"/>
    <mergeCell ref="E19:G19"/>
    <mergeCell ref="Q19:S19"/>
    <mergeCell ref="T19:T20"/>
    <mergeCell ref="K19:M19"/>
    <mergeCell ref="N19:P19"/>
    <mergeCell ref="A36:AC36"/>
    <mergeCell ref="A27:A32"/>
    <mergeCell ref="B27:B29"/>
    <mergeCell ref="B30:B32"/>
    <mergeCell ref="A21:A26"/>
    <mergeCell ref="B21:B23"/>
    <mergeCell ref="B24:B26"/>
    <mergeCell ref="A1:AC1"/>
    <mergeCell ref="A6:A11"/>
    <mergeCell ref="B6:B8"/>
    <mergeCell ref="B9:B11"/>
    <mergeCell ref="A12:A17"/>
    <mergeCell ref="B12:B14"/>
    <mergeCell ref="B15:B17"/>
    <mergeCell ref="A3:B3"/>
    <mergeCell ref="X3:AB3"/>
    <mergeCell ref="A4:C5"/>
    <mergeCell ref="W4:Y4"/>
    <mergeCell ref="Z4:AB4"/>
    <mergeCell ref="D4:D5"/>
    <mergeCell ref="E4:G4"/>
    <mergeCell ref="H4:J4"/>
    <mergeCell ref="N4:P4"/>
  </mergeCells>
  <phoneticPr fontId="1"/>
  <conditionalFormatting sqref="D8:AB8 D11:AB11 D14:AB14 D17:AB17 D23:T23 D26:T26 D29:T29 D32:T32">
    <cfRule type="cellIs" dxfId="119" priority="2" operator="equal">
      <formula>0</formula>
    </cfRule>
  </conditionalFormatting>
  <conditionalFormatting sqref="D9:AB10 D15:AB16 D24:T25 D30:T31">
    <cfRule type="cellIs" dxfId="118" priority="1" operator="equal">
      <formula>0</formula>
    </cfRule>
  </conditionalFormatting>
  <printOptions horizontalCentered="1" verticalCentered="1"/>
  <pageMargins left="0.39370078740157483" right="0.39370078740157483" top="0.19685039370078741" bottom="0.19685039370078741" header="0.51181102362204722" footer="0.51181102362204722"/>
  <pageSetup paperSize="8" scale="7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42D46-1CDF-412E-B45F-C672F14E3FFC}">
  <sheetPr>
    <pageSetUpPr fitToPage="1"/>
  </sheetPr>
  <dimension ref="A1:AK70"/>
  <sheetViews>
    <sheetView showZeros="0" view="pageBreakPreview" zoomScale="55" zoomScaleNormal="60" zoomScaleSheetLayoutView="55" workbookViewId="0">
      <pane xSplit="3" topLeftCell="D1" activePane="topRight" state="frozen"/>
      <selection activeCell="K12" sqref="K12"/>
      <selection pane="topRight" activeCell="K12" sqref="K12"/>
    </sheetView>
  </sheetViews>
  <sheetFormatPr defaultColWidth="9" defaultRowHeight="13" x14ac:dyDescent="0.2"/>
  <cols>
    <col min="1" max="2" width="10.90625" style="168" customWidth="1"/>
    <col min="3" max="3" width="10.90625" style="171" customWidth="1"/>
    <col min="4" max="7" width="9.90625" style="171" customWidth="1"/>
    <col min="8" max="19" width="9.90625" style="168" customWidth="1"/>
    <col min="20" max="20" width="9.90625" style="170" customWidth="1"/>
    <col min="21" max="26" width="9.90625" style="168" customWidth="1"/>
    <col min="27" max="28" width="9.90625" style="169" customWidth="1"/>
    <col min="29" max="37" width="9" style="169"/>
    <col min="38" max="16384" width="9" style="168"/>
  </cols>
  <sheetData>
    <row r="1" spans="1:37" ht="21" customHeight="1" x14ac:dyDescent="0.25">
      <c r="A1" s="223" t="s">
        <v>89</v>
      </c>
      <c r="B1" s="222"/>
      <c r="AF1" s="168"/>
      <c r="AG1" s="168"/>
      <c r="AH1" s="168"/>
      <c r="AI1" s="168"/>
      <c r="AJ1" s="168"/>
      <c r="AK1" s="168"/>
    </row>
    <row r="2" spans="1:37" ht="15" customHeight="1" x14ac:dyDescent="0.2">
      <c r="A2" s="334" t="s">
        <v>78</v>
      </c>
      <c r="B2" s="335"/>
      <c r="C2" s="336"/>
      <c r="D2" s="331" t="s">
        <v>0</v>
      </c>
      <c r="E2" s="319" t="s">
        <v>1</v>
      </c>
      <c r="F2" s="320"/>
      <c r="G2" s="321"/>
      <c r="H2" s="319" t="s">
        <v>2</v>
      </c>
      <c r="I2" s="320"/>
      <c r="J2" s="321"/>
      <c r="K2" s="319" t="s">
        <v>4</v>
      </c>
      <c r="L2" s="320"/>
      <c r="M2" s="321"/>
      <c r="N2" s="319" t="s">
        <v>3</v>
      </c>
      <c r="O2" s="320"/>
      <c r="P2" s="321"/>
      <c r="Q2" s="319" t="s">
        <v>5</v>
      </c>
      <c r="R2" s="320"/>
      <c r="S2" s="321"/>
      <c r="T2" s="319" t="s">
        <v>79</v>
      </c>
      <c r="U2" s="320"/>
      <c r="V2" s="321"/>
      <c r="W2" s="319" t="s">
        <v>69</v>
      </c>
      <c r="X2" s="320"/>
      <c r="Y2" s="321"/>
      <c r="Z2" s="319" t="s">
        <v>70</v>
      </c>
      <c r="AA2" s="320"/>
      <c r="AB2" s="321"/>
      <c r="AC2" s="168"/>
      <c r="AD2" s="168"/>
      <c r="AE2" s="168"/>
      <c r="AF2" s="168"/>
      <c r="AG2" s="168"/>
      <c r="AH2" s="168"/>
      <c r="AI2" s="168"/>
      <c r="AJ2" s="168"/>
      <c r="AK2" s="168"/>
    </row>
    <row r="3" spans="1:37" ht="15" customHeight="1" x14ac:dyDescent="0.2">
      <c r="A3" s="337"/>
      <c r="B3" s="338"/>
      <c r="C3" s="339"/>
      <c r="D3" s="333"/>
      <c r="E3" s="1" t="s">
        <v>6</v>
      </c>
      <c r="F3" s="2" t="s">
        <v>7</v>
      </c>
      <c r="G3" s="221" t="s">
        <v>8</v>
      </c>
      <c r="H3" s="1" t="s">
        <v>6</v>
      </c>
      <c r="I3" s="2" t="s">
        <v>7</v>
      </c>
      <c r="J3" s="221" t="s">
        <v>8</v>
      </c>
      <c r="K3" s="1" t="s">
        <v>6</v>
      </c>
      <c r="L3" s="2" t="s">
        <v>7</v>
      </c>
      <c r="M3" s="221" t="s">
        <v>8</v>
      </c>
      <c r="N3" s="3" t="s">
        <v>6</v>
      </c>
      <c r="O3" s="4" t="s">
        <v>7</v>
      </c>
      <c r="P3" s="200" t="s">
        <v>8</v>
      </c>
      <c r="Q3" s="1" t="s">
        <v>6</v>
      </c>
      <c r="R3" s="2" t="s">
        <v>7</v>
      </c>
      <c r="S3" s="220" t="s">
        <v>8</v>
      </c>
      <c r="T3" s="1" t="s">
        <v>6</v>
      </c>
      <c r="U3" s="2" t="s">
        <v>7</v>
      </c>
      <c r="V3" s="221" t="s">
        <v>8</v>
      </c>
      <c r="W3" s="3" t="s">
        <v>6</v>
      </c>
      <c r="X3" s="4" t="s">
        <v>7</v>
      </c>
      <c r="Y3" s="200" t="s">
        <v>8</v>
      </c>
      <c r="Z3" s="3" t="s">
        <v>6</v>
      </c>
      <c r="AA3" s="4" t="s">
        <v>7</v>
      </c>
      <c r="AB3" s="200" t="s">
        <v>8</v>
      </c>
      <c r="AC3" s="168"/>
      <c r="AD3" s="168"/>
      <c r="AE3" s="168"/>
      <c r="AF3" s="168"/>
      <c r="AG3" s="168"/>
      <c r="AH3" s="168"/>
      <c r="AI3" s="168"/>
      <c r="AJ3" s="168"/>
      <c r="AK3" s="168"/>
    </row>
    <row r="4" spans="1:37" ht="15" customHeight="1" x14ac:dyDescent="0.2">
      <c r="A4" s="328" t="s">
        <v>88</v>
      </c>
      <c r="B4" s="331" t="s">
        <v>84</v>
      </c>
      <c r="C4" s="117">
        <v>44561</v>
      </c>
      <c r="D4" s="178">
        <v>792</v>
      </c>
      <c r="E4" s="218">
        <v>1</v>
      </c>
      <c r="F4" s="217">
        <v>0</v>
      </c>
      <c r="G4" s="219">
        <v>1</v>
      </c>
      <c r="H4" s="218">
        <v>0</v>
      </c>
      <c r="I4" s="217">
        <v>0</v>
      </c>
      <c r="J4" s="219">
        <v>0</v>
      </c>
      <c r="K4" s="218">
        <v>0</v>
      </c>
      <c r="L4" s="217">
        <v>0</v>
      </c>
      <c r="M4" s="219">
        <v>0</v>
      </c>
      <c r="N4" s="218">
        <v>0</v>
      </c>
      <c r="O4" s="217">
        <v>0</v>
      </c>
      <c r="P4" s="219">
        <v>0</v>
      </c>
      <c r="Q4" s="218">
        <v>0</v>
      </c>
      <c r="R4" s="217">
        <v>0</v>
      </c>
      <c r="S4" s="219">
        <v>0</v>
      </c>
      <c r="T4" s="218">
        <v>0</v>
      </c>
      <c r="U4" s="217">
        <v>0</v>
      </c>
      <c r="V4" s="219">
        <v>0</v>
      </c>
      <c r="W4" s="218">
        <v>0</v>
      </c>
      <c r="X4" s="217">
        <v>0</v>
      </c>
      <c r="Y4" s="219">
        <v>0</v>
      </c>
      <c r="Z4" s="218">
        <v>0</v>
      </c>
      <c r="AA4" s="217">
        <v>0</v>
      </c>
      <c r="AB4" s="216">
        <v>0</v>
      </c>
      <c r="AC4" s="168"/>
      <c r="AD4" s="168"/>
      <c r="AE4" s="168"/>
      <c r="AF4" s="168"/>
      <c r="AG4" s="168"/>
      <c r="AH4" s="168"/>
      <c r="AI4" s="168"/>
      <c r="AJ4" s="168"/>
      <c r="AK4" s="168"/>
    </row>
    <row r="5" spans="1:37" ht="15" customHeight="1" x14ac:dyDescent="0.2">
      <c r="A5" s="329"/>
      <c r="B5" s="332"/>
      <c r="C5" s="128">
        <v>44926</v>
      </c>
      <c r="D5" s="178">
        <f>815-D11</f>
        <v>792</v>
      </c>
      <c r="E5" s="187">
        <v>1</v>
      </c>
      <c r="F5" s="186">
        <v>0</v>
      </c>
      <c r="G5" s="189">
        <v>1</v>
      </c>
      <c r="H5" s="187">
        <v>0</v>
      </c>
      <c r="I5" s="186">
        <v>0</v>
      </c>
      <c r="J5" s="189">
        <v>0</v>
      </c>
      <c r="K5" s="187">
        <v>0</v>
      </c>
      <c r="L5" s="186">
        <v>0</v>
      </c>
      <c r="M5" s="189">
        <v>0</v>
      </c>
      <c r="N5" s="187">
        <v>0</v>
      </c>
      <c r="O5" s="186">
        <v>0</v>
      </c>
      <c r="P5" s="189">
        <v>0</v>
      </c>
      <c r="Q5" s="187">
        <v>0</v>
      </c>
      <c r="R5" s="186">
        <v>0</v>
      </c>
      <c r="S5" s="189">
        <v>0</v>
      </c>
      <c r="T5" s="187">
        <v>0</v>
      </c>
      <c r="U5" s="186">
        <v>0</v>
      </c>
      <c r="V5" s="189">
        <v>0</v>
      </c>
      <c r="W5" s="187">
        <v>0</v>
      </c>
      <c r="X5" s="186">
        <v>0</v>
      </c>
      <c r="Y5" s="189">
        <v>0</v>
      </c>
      <c r="Z5" s="187">
        <v>0</v>
      </c>
      <c r="AA5" s="186">
        <v>0</v>
      </c>
      <c r="AB5" s="184">
        <v>0</v>
      </c>
      <c r="AC5" s="168"/>
      <c r="AD5" s="168"/>
      <c r="AE5" s="168"/>
      <c r="AF5" s="168"/>
      <c r="AG5" s="168"/>
      <c r="AH5" s="168"/>
      <c r="AI5" s="168"/>
      <c r="AJ5" s="168"/>
      <c r="AK5" s="168"/>
    </row>
    <row r="6" spans="1:37" ht="15" customHeight="1" x14ac:dyDescent="0.2">
      <c r="A6" s="329"/>
      <c r="B6" s="333"/>
      <c r="C6" s="5" t="s">
        <v>83</v>
      </c>
      <c r="D6" s="269">
        <f t="shared" ref="D6:P6" si="0">D5-D4</f>
        <v>0</v>
      </c>
      <c r="E6" s="270">
        <f t="shared" si="0"/>
        <v>0</v>
      </c>
      <c r="F6" s="271">
        <f t="shared" si="0"/>
        <v>0</v>
      </c>
      <c r="G6" s="272">
        <f t="shared" si="0"/>
        <v>0</v>
      </c>
      <c r="H6" s="270">
        <f t="shared" si="0"/>
        <v>0</v>
      </c>
      <c r="I6" s="271">
        <f t="shared" si="0"/>
        <v>0</v>
      </c>
      <c r="J6" s="272">
        <f t="shared" si="0"/>
        <v>0</v>
      </c>
      <c r="K6" s="270">
        <f t="shared" si="0"/>
        <v>0</v>
      </c>
      <c r="L6" s="271">
        <f t="shared" si="0"/>
        <v>0</v>
      </c>
      <c r="M6" s="272">
        <f t="shared" si="0"/>
        <v>0</v>
      </c>
      <c r="N6" s="270">
        <f t="shared" si="0"/>
        <v>0</v>
      </c>
      <c r="O6" s="271">
        <f t="shared" si="0"/>
        <v>0</v>
      </c>
      <c r="P6" s="272">
        <f t="shared" si="0"/>
        <v>0</v>
      </c>
      <c r="Q6" s="270">
        <f t="shared" ref="Q6:AB6" si="1">Q5-Q4</f>
        <v>0</v>
      </c>
      <c r="R6" s="271">
        <f t="shared" si="1"/>
        <v>0</v>
      </c>
      <c r="S6" s="272">
        <f t="shared" si="1"/>
        <v>0</v>
      </c>
      <c r="T6" s="270">
        <f t="shared" si="1"/>
        <v>0</v>
      </c>
      <c r="U6" s="271">
        <f t="shared" si="1"/>
        <v>0</v>
      </c>
      <c r="V6" s="272">
        <f t="shared" si="1"/>
        <v>0</v>
      </c>
      <c r="W6" s="270">
        <f t="shared" si="1"/>
        <v>0</v>
      </c>
      <c r="X6" s="271">
        <f t="shared" si="1"/>
        <v>0</v>
      </c>
      <c r="Y6" s="272">
        <f t="shared" si="1"/>
        <v>0</v>
      </c>
      <c r="Z6" s="270">
        <f t="shared" si="1"/>
        <v>0</v>
      </c>
      <c r="AA6" s="271">
        <f t="shared" si="1"/>
        <v>0</v>
      </c>
      <c r="AB6" s="272">
        <f t="shared" si="1"/>
        <v>0</v>
      </c>
      <c r="AC6" s="168"/>
      <c r="AD6" s="168"/>
      <c r="AE6" s="168"/>
      <c r="AF6" s="168"/>
      <c r="AG6" s="168"/>
      <c r="AH6" s="168"/>
      <c r="AI6" s="168"/>
      <c r="AJ6" s="168"/>
      <c r="AK6" s="168"/>
    </row>
    <row r="7" spans="1:37" ht="15" customHeight="1" x14ac:dyDescent="0.2">
      <c r="A7" s="329"/>
      <c r="B7" s="331" t="s">
        <v>76</v>
      </c>
      <c r="C7" s="117">
        <v>44561</v>
      </c>
      <c r="D7" s="178">
        <v>18063</v>
      </c>
      <c r="E7" s="187">
        <v>1657</v>
      </c>
      <c r="F7" s="186">
        <v>123</v>
      </c>
      <c r="G7" s="184">
        <v>1780</v>
      </c>
      <c r="H7" s="187">
        <v>103</v>
      </c>
      <c r="I7" s="186">
        <v>35</v>
      </c>
      <c r="J7" s="184">
        <v>138</v>
      </c>
      <c r="K7" s="187">
        <v>97</v>
      </c>
      <c r="L7" s="186">
        <v>24</v>
      </c>
      <c r="M7" s="184">
        <v>121</v>
      </c>
      <c r="N7" s="187">
        <v>1452</v>
      </c>
      <c r="O7" s="186">
        <v>652</v>
      </c>
      <c r="P7" s="184">
        <v>2104</v>
      </c>
      <c r="Q7" s="187">
        <v>976</v>
      </c>
      <c r="R7" s="186">
        <v>646</v>
      </c>
      <c r="S7" s="184">
        <v>1622</v>
      </c>
      <c r="T7" s="187">
        <v>29</v>
      </c>
      <c r="U7" s="186">
        <v>4</v>
      </c>
      <c r="V7" s="184">
        <v>33</v>
      </c>
      <c r="W7" s="187">
        <v>0</v>
      </c>
      <c r="X7" s="186">
        <v>0</v>
      </c>
      <c r="Y7" s="184">
        <v>0</v>
      </c>
      <c r="Z7" s="187">
        <v>122</v>
      </c>
      <c r="AA7" s="186">
        <v>25</v>
      </c>
      <c r="AB7" s="184">
        <v>147</v>
      </c>
      <c r="AC7" s="168"/>
      <c r="AD7" s="168"/>
      <c r="AE7" s="168"/>
      <c r="AF7" s="168"/>
      <c r="AG7" s="168"/>
      <c r="AH7" s="168"/>
      <c r="AI7" s="168"/>
      <c r="AJ7" s="168"/>
      <c r="AK7" s="168"/>
    </row>
    <row r="8" spans="1:37" ht="15" customHeight="1" x14ac:dyDescent="0.2">
      <c r="A8" s="329"/>
      <c r="B8" s="332"/>
      <c r="C8" s="128">
        <v>44926</v>
      </c>
      <c r="D8" s="214">
        <f>18877-902</f>
        <v>17975</v>
      </c>
      <c r="E8" s="187">
        <f>1884-E14</f>
        <v>1647</v>
      </c>
      <c r="F8" s="186">
        <f>170-F14</f>
        <v>132</v>
      </c>
      <c r="G8" s="184">
        <f>2054-G14</f>
        <v>1779</v>
      </c>
      <c r="H8" s="187">
        <f>172-H14</f>
        <v>169</v>
      </c>
      <c r="I8" s="186">
        <f>56-I14</f>
        <v>54</v>
      </c>
      <c r="J8" s="184">
        <f>228-J14</f>
        <v>223</v>
      </c>
      <c r="K8" s="295">
        <v>124</v>
      </c>
      <c r="L8" s="296">
        <v>27</v>
      </c>
      <c r="M8" s="303">
        <v>151</v>
      </c>
      <c r="N8" s="295">
        <v>1441</v>
      </c>
      <c r="O8" s="296">
        <v>656</v>
      </c>
      <c r="P8" s="303">
        <v>2097</v>
      </c>
      <c r="Q8" s="295">
        <v>931</v>
      </c>
      <c r="R8" s="296">
        <v>637</v>
      </c>
      <c r="S8" s="303">
        <v>1568</v>
      </c>
      <c r="T8" s="295">
        <v>42</v>
      </c>
      <c r="U8" s="296">
        <v>5</v>
      </c>
      <c r="V8" s="303">
        <v>47</v>
      </c>
      <c r="W8" s="187">
        <v>0</v>
      </c>
      <c r="X8" s="196">
        <v>1</v>
      </c>
      <c r="Y8" s="184">
        <v>1</v>
      </c>
      <c r="Z8" s="187">
        <f>99-Z14</f>
        <v>95</v>
      </c>
      <c r="AA8" s="186">
        <f>26-AA14</f>
        <v>23</v>
      </c>
      <c r="AB8" s="184">
        <f>125-AB14</f>
        <v>118</v>
      </c>
      <c r="AC8" s="168"/>
      <c r="AD8" s="168"/>
      <c r="AE8" s="168"/>
      <c r="AF8" s="168"/>
      <c r="AG8" s="168"/>
      <c r="AH8" s="168"/>
      <c r="AI8" s="168"/>
      <c r="AJ8" s="168"/>
      <c r="AK8" s="168"/>
    </row>
    <row r="9" spans="1:37" ht="15" customHeight="1" x14ac:dyDescent="0.2">
      <c r="A9" s="330"/>
      <c r="B9" s="333"/>
      <c r="C9" s="5" t="s">
        <v>83</v>
      </c>
      <c r="D9" s="269">
        <f t="shared" ref="D9:AB9" si="2">D8-D7</f>
        <v>-88</v>
      </c>
      <c r="E9" s="270">
        <f t="shared" si="2"/>
        <v>-10</v>
      </c>
      <c r="F9" s="271">
        <f t="shared" si="2"/>
        <v>9</v>
      </c>
      <c r="G9" s="272">
        <f t="shared" si="2"/>
        <v>-1</v>
      </c>
      <c r="H9" s="270">
        <f t="shared" si="2"/>
        <v>66</v>
      </c>
      <c r="I9" s="271">
        <f t="shared" si="2"/>
        <v>19</v>
      </c>
      <c r="J9" s="272">
        <f t="shared" si="2"/>
        <v>85</v>
      </c>
      <c r="K9" s="270">
        <f t="shared" si="2"/>
        <v>27</v>
      </c>
      <c r="L9" s="271">
        <f t="shared" si="2"/>
        <v>3</v>
      </c>
      <c r="M9" s="272">
        <f t="shared" si="2"/>
        <v>30</v>
      </c>
      <c r="N9" s="270">
        <f t="shared" si="2"/>
        <v>-11</v>
      </c>
      <c r="O9" s="271">
        <f t="shared" si="2"/>
        <v>4</v>
      </c>
      <c r="P9" s="272">
        <f t="shared" si="2"/>
        <v>-7</v>
      </c>
      <c r="Q9" s="270">
        <f t="shared" si="2"/>
        <v>-45</v>
      </c>
      <c r="R9" s="271">
        <f t="shared" si="2"/>
        <v>-9</v>
      </c>
      <c r="S9" s="272">
        <f t="shared" si="2"/>
        <v>-54</v>
      </c>
      <c r="T9" s="270">
        <f t="shared" si="2"/>
        <v>13</v>
      </c>
      <c r="U9" s="271">
        <f t="shared" si="2"/>
        <v>1</v>
      </c>
      <c r="V9" s="272">
        <f t="shared" ref="V9" si="3">V8-V7</f>
        <v>14</v>
      </c>
      <c r="W9" s="270">
        <f t="shared" si="2"/>
        <v>0</v>
      </c>
      <c r="X9" s="271">
        <f t="shared" si="2"/>
        <v>1</v>
      </c>
      <c r="Y9" s="272">
        <f t="shared" si="2"/>
        <v>1</v>
      </c>
      <c r="Z9" s="270">
        <f t="shared" si="2"/>
        <v>-27</v>
      </c>
      <c r="AA9" s="271">
        <f t="shared" si="2"/>
        <v>-2</v>
      </c>
      <c r="AB9" s="272">
        <f t="shared" si="2"/>
        <v>-29</v>
      </c>
      <c r="AC9" s="168"/>
      <c r="AD9" s="168"/>
      <c r="AE9" s="168"/>
      <c r="AF9" s="168"/>
      <c r="AG9" s="168"/>
      <c r="AH9" s="168"/>
      <c r="AI9" s="168"/>
      <c r="AJ9" s="168"/>
      <c r="AK9" s="168"/>
    </row>
    <row r="10" spans="1:37" ht="15" customHeight="1" x14ac:dyDescent="0.2">
      <c r="A10" s="331" t="s">
        <v>87</v>
      </c>
      <c r="B10" s="331" t="s">
        <v>84</v>
      </c>
      <c r="C10" s="117">
        <v>44561</v>
      </c>
      <c r="D10" s="195">
        <v>23</v>
      </c>
      <c r="E10" s="193">
        <v>0</v>
      </c>
      <c r="F10" s="190">
        <v>0</v>
      </c>
      <c r="G10" s="213">
        <v>0</v>
      </c>
      <c r="H10" s="193">
        <v>0</v>
      </c>
      <c r="I10" s="190">
        <v>0</v>
      </c>
      <c r="J10" s="194">
        <v>0</v>
      </c>
      <c r="K10" s="193"/>
      <c r="L10" s="190"/>
      <c r="M10" s="194"/>
      <c r="N10" s="193"/>
      <c r="O10" s="190"/>
      <c r="P10" s="194"/>
      <c r="Q10" s="193"/>
      <c r="R10" s="190"/>
      <c r="S10" s="192"/>
      <c r="T10" s="193"/>
      <c r="U10" s="190"/>
      <c r="V10" s="194"/>
      <c r="W10" s="193"/>
      <c r="X10" s="190"/>
      <c r="Y10" s="194"/>
      <c r="Z10" s="193"/>
      <c r="AA10" s="190"/>
      <c r="AB10" s="194"/>
      <c r="AC10" s="168"/>
      <c r="AD10" s="168"/>
      <c r="AE10" s="168"/>
      <c r="AF10" s="168"/>
      <c r="AG10" s="168"/>
      <c r="AH10" s="168"/>
      <c r="AI10" s="168"/>
      <c r="AJ10" s="168"/>
      <c r="AK10" s="168"/>
    </row>
    <row r="11" spans="1:37" ht="15" customHeight="1" x14ac:dyDescent="0.2">
      <c r="A11" s="332"/>
      <c r="B11" s="332"/>
      <c r="C11" s="128">
        <v>44926</v>
      </c>
      <c r="D11" s="178">
        <v>23</v>
      </c>
      <c r="E11" s="187">
        <v>0</v>
      </c>
      <c r="F11" s="186">
        <v>0</v>
      </c>
      <c r="G11" s="184">
        <v>0</v>
      </c>
      <c r="H11" s="187">
        <v>0</v>
      </c>
      <c r="I11" s="186">
        <v>0</v>
      </c>
      <c r="J11" s="189">
        <v>0</v>
      </c>
      <c r="K11" s="187">
        <v>0</v>
      </c>
      <c r="L11" s="186">
        <v>0</v>
      </c>
      <c r="M11" s="189">
        <v>0</v>
      </c>
      <c r="N11" s="187">
        <v>0</v>
      </c>
      <c r="O11" s="186">
        <v>0</v>
      </c>
      <c r="P11" s="189">
        <v>0</v>
      </c>
      <c r="Q11" s="187">
        <v>0</v>
      </c>
      <c r="R11" s="186">
        <v>0</v>
      </c>
      <c r="S11" s="189">
        <v>0</v>
      </c>
      <c r="T11" s="187">
        <v>0</v>
      </c>
      <c r="U11" s="186">
        <v>0</v>
      </c>
      <c r="V11" s="189">
        <v>0</v>
      </c>
      <c r="W11" s="187">
        <v>0</v>
      </c>
      <c r="X11" s="186">
        <v>0</v>
      </c>
      <c r="Y11" s="189">
        <v>0</v>
      </c>
      <c r="Z11" s="187">
        <v>0</v>
      </c>
      <c r="AA11" s="186">
        <v>0</v>
      </c>
      <c r="AB11" s="184">
        <v>0</v>
      </c>
      <c r="AC11" s="168"/>
      <c r="AD11" s="168"/>
      <c r="AE11" s="168"/>
      <c r="AF11" s="168"/>
      <c r="AG11" s="168"/>
      <c r="AH11" s="168"/>
      <c r="AI11" s="168"/>
      <c r="AJ11" s="168"/>
      <c r="AK11" s="168"/>
    </row>
    <row r="12" spans="1:37" ht="15" customHeight="1" x14ac:dyDescent="0.2">
      <c r="A12" s="332"/>
      <c r="B12" s="333"/>
      <c r="C12" s="5" t="s">
        <v>83</v>
      </c>
      <c r="D12" s="269">
        <f t="shared" ref="D12:AB12" si="4">D11-D10</f>
        <v>0</v>
      </c>
      <c r="E12" s="270">
        <f t="shared" si="4"/>
        <v>0</v>
      </c>
      <c r="F12" s="271">
        <f t="shared" si="4"/>
        <v>0</v>
      </c>
      <c r="G12" s="272">
        <f t="shared" si="4"/>
        <v>0</v>
      </c>
      <c r="H12" s="270">
        <f t="shared" si="4"/>
        <v>0</v>
      </c>
      <c r="I12" s="271">
        <f t="shared" si="4"/>
        <v>0</v>
      </c>
      <c r="J12" s="272">
        <f t="shared" si="4"/>
        <v>0</v>
      </c>
      <c r="K12" s="270">
        <f t="shared" si="4"/>
        <v>0</v>
      </c>
      <c r="L12" s="271">
        <f t="shared" si="4"/>
        <v>0</v>
      </c>
      <c r="M12" s="272">
        <f t="shared" si="4"/>
        <v>0</v>
      </c>
      <c r="N12" s="270">
        <f t="shared" si="4"/>
        <v>0</v>
      </c>
      <c r="O12" s="271">
        <f t="shared" si="4"/>
        <v>0</v>
      </c>
      <c r="P12" s="272">
        <f t="shared" si="4"/>
        <v>0</v>
      </c>
      <c r="Q12" s="270">
        <f t="shared" si="4"/>
        <v>0</v>
      </c>
      <c r="R12" s="271">
        <f t="shared" si="4"/>
        <v>0</v>
      </c>
      <c r="S12" s="272">
        <f t="shared" si="4"/>
        <v>0</v>
      </c>
      <c r="T12" s="270">
        <f t="shared" si="4"/>
        <v>0</v>
      </c>
      <c r="U12" s="271">
        <f t="shared" si="4"/>
        <v>0</v>
      </c>
      <c r="V12" s="272">
        <f t="shared" si="4"/>
        <v>0</v>
      </c>
      <c r="W12" s="270">
        <f t="shared" si="4"/>
        <v>0</v>
      </c>
      <c r="X12" s="271">
        <f t="shared" si="4"/>
        <v>0</v>
      </c>
      <c r="Y12" s="272">
        <f t="shared" si="4"/>
        <v>0</v>
      </c>
      <c r="Z12" s="270">
        <f t="shared" si="4"/>
        <v>0</v>
      </c>
      <c r="AA12" s="271">
        <f t="shared" si="4"/>
        <v>0</v>
      </c>
      <c r="AB12" s="272">
        <f t="shared" si="4"/>
        <v>0</v>
      </c>
      <c r="AC12" s="168"/>
      <c r="AD12" s="168"/>
      <c r="AE12" s="168"/>
      <c r="AF12" s="168"/>
      <c r="AG12" s="168"/>
      <c r="AH12" s="168"/>
      <c r="AI12" s="168"/>
      <c r="AJ12" s="168"/>
      <c r="AK12" s="168"/>
    </row>
    <row r="13" spans="1:37" ht="15" customHeight="1" x14ac:dyDescent="0.2">
      <c r="A13" s="332"/>
      <c r="B13" s="331" t="s">
        <v>76</v>
      </c>
      <c r="C13" s="117">
        <v>44561</v>
      </c>
      <c r="D13" s="178">
        <v>902</v>
      </c>
      <c r="E13" s="187">
        <v>237</v>
      </c>
      <c r="F13" s="186">
        <v>39</v>
      </c>
      <c r="G13" s="184">
        <v>276</v>
      </c>
      <c r="H13" s="187">
        <v>2</v>
      </c>
      <c r="I13" s="186">
        <v>1</v>
      </c>
      <c r="J13" s="184">
        <v>3</v>
      </c>
      <c r="K13" s="187">
        <v>7</v>
      </c>
      <c r="L13" s="186">
        <v>2</v>
      </c>
      <c r="M13" s="184">
        <v>9</v>
      </c>
      <c r="N13" s="193">
        <v>125</v>
      </c>
      <c r="O13" s="190">
        <v>47</v>
      </c>
      <c r="P13" s="194">
        <v>172</v>
      </c>
      <c r="Q13" s="187">
        <v>63</v>
      </c>
      <c r="R13" s="186">
        <v>56</v>
      </c>
      <c r="S13" s="184">
        <v>119</v>
      </c>
      <c r="T13" s="187"/>
      <c r="U13" s="186"/>
      <c r="V13" s="184"/>
      <c r="W13" s="193"/>
      <c r="X13" s="190"/>
      <c r="Y13" s="194"/>
      <c r="Z13" s="193">
        <v>3</v>
      </c>
      <c r="AA13" s="190">
        <v>3</v>
      </c>
      <c r="AB13" s="194">
        <v>6</v>
      </c>
      <c r="AC13" s="168"/>
      <c r="AD13" s="168"/>
      <c r="AE13" s="168"/>
      <c r="AF13" s="168"/>
      <c r="AG13" s="168"/>
      <c r="AH13" s="168"/>
      <c r="AI13" s="168"/>
      <c r="AJ13" s="168"/>
      <c r="AK13" s="168"/>
    </row>
    <row r="14" spans="1:37" ht="15" customHeight="1" x14ac:dyDescent="0.2">
      <c r="A14" s="332"/>
      <c r="B14" s="332"/>
      <c r="C14" s="128">
        <v>44926</v>
      </c>
      <c r="D14" s="178">
        <v>902</v>
      </c>
      <c r="E14" s="187">
        <v>237</v>
      </c>
      <c r="F14" s="186">
        <v>38</v>
      </c>
      <c r="G14" s="189">
        <v>275</v>
      </c>
      <c r="H14" s="187">
        <v>3</v>
      </c>
      <c r="I14" s="186">
        <v>2</v>
      </c>
      <c r="J14" s="189">
        <v>5</v>
      </c>
      <c r="K14" s="187">
        <v>7</v>
      </c>
      <c r="L14" s="186">
        <v>3</v>
      </c>
      <c r="M14" s="189">
        <v>10</v>
      </c>
      <c r="N14" s="187">
        <v>125</v>
      </c>
      <c r="O14" s="186">
        <v>47</v>
      </c>
      <c r="P14" s="189">
        <v>172</v>
      </c>
      <c r="Q14" s="187">
        <v>62</v>
      </c>
      <c r="R14" s="186">
        <v>56</v>
      </c>
      <c r="S14" s="189">
        <v>118</v>
      </c>
      <c r="T14" s="187">
        <v>0</v>
      </c>
      <c r="U14" s="186">
        <v>0</v>
      </c>
      <c r="V14" s="189">
        <v>0</v>
      </c>
      <c r="W14" s="187">
        <v>0</v>
      </c>
      <c r="X14" s="186">
        <v>0</v>
      </c>
      <c r="Y14" s="189">
        <v>0</v>
      </c>
      <c r="Z14" s="187">
        <v>4</v>
      </c>
      <c r="AA14" s="186">
        <v>3</v>
      </c>
      <c r="AB14" s="184">
        <v>7</v>
      </c>
      <c r="AC14" s="168"/>
      <c r="AD14" s="168"/>
      <c r="AE14" s="168"/>
      <c r="AF14" s="168"/>
      <c r="AG14" s="168"/>
      <c r="AH14" s="168"/>
      <c r="AI14" s="168"/>
      <c r="AJ14" s="168"/>
      <c r="AK14" s="168"/>
    </row>
    <row r="15" spans="1:37" ht="15" customHeight="1" x14ac:dyDescent="0.2">
      <c r="A15" s="333"/>
      <c r="B15" s="333"/>
      <c r="C15" s="5" t="s">
        <v>83</v>
      </c>
      <c r="D15" s="269">
        <f t="shared" ref="D15:AB15" si="5">D14-D13</f>
        <v>0</v>
      </c>
      <c r="E15" s="270">
        <f t="shared" si="5"/>
        <v>0</v>
      </c>
      <c r="F15" s="271">
        <f t="shared" si="5"/>
        <v>-1</v>
      </c>
      <c r="G15" s="272">
        <f t="shared" si="5"/>
        <v>-1</v>
      </c>
      <c r="H15" s="270">
        <f t="shared" si="5"/>
        <v>1</v>
      </c>
      <c r="I15" s="271">
        <f t="shared" si="5"/>
        <v>1</v>
      </c>
      <c r="J15" s="272">
        <f t="shared" si="5"/>
        <v>2</v>
      </c>
      <c r="K15" s="270">
        <f t="shared" si="5"/>
        <v>0</v>
      </c>
      <c r="L15" s="271">
        <f t="shared" si="5"/>
        <v>1</v>
      </c>
      <c r="M15" s="272">
        <f t="shared" si="5"/>
        <v>1</v>
      </c>
      <c r="N15" s="270">
        <f t="shared" si="5"/>
        <v>0</v>
      </c>
      <c r="O15" s="271">
        <f t="shared" si="5"/>
        <v>0</v>
      </c>
      <c r="P15" s="272">
        <f t="shared" si="5"/>
        <v>0</v>
      </c>
      <c r="Q15" s="270">
        <f t="shared" si="5"/>
        <v>-1</v>
      </c>
      <c r="R15" s="271">
        <f t="shared" si="5"/>
        <v>0</v>
      </c>
      <c r="S15" s="272">
        <f t="shared" si="5"/>
        <v>-1</v>
      </c>
      <c r="T15" s="270">
        <f t="shared" si="5"/>
        <v>0</v>
      </c>
      <c r="U15" s="271">
        <f t="shared" si="5"/>
        <v>0</v>
      </c>
      <c r="V15" s="272">
        <f t="shared" si="5"/>
        <v>0</v>
      </c>
      <c r="W15" s="270">
        <f t="shared" si="5"/>
        <v>0</v>
      </c>
      <c r="X15" s="271">
        <f t="shared" si="5"/>
        <v>0</v>
      </c>
      <c r="Y15" s="272">
        <f t="shared" si="5"/>
        <v>0</v>
      </c>
      <c r="Z15" s="270">
        <f t="shared" si="5"/>
        <v>1</v>
      </c>
      <c r="AA15" s="271">
        <f t="shared" si="5"/>
        <v>0</v>
      </c>
      <c r="AB15" s="272">
        <f t="shared" si="5"/>
        <v>1</v>
      </c>
      <c r="AC15" s="168"/>
      <c r="AD15" s="168"/>
      <c r="AE15" s="168"/>
      <c r="AF15" s="168"/>
      <c r="AG15" s="168"/>
      <c r="AH15" s="168"/>
      <c r="AI15" s="168"/>
      <c r="AJ15" s="168"/>
      <c r="AK15" s="168"/>
    </row>
    <row r="16" spans="1:37" ht="15" customHeight="1" x14ac:dyDescent="0.2">
      <c r="A16" s="331" t="s">
        <v>86</v>
      </c>
      <c r="B16" s="331" t="s">
        <v>84</v>
      </c>
      <c r="C16" s="117">
        <v>44561</v>
      </c>
      <c r="D16" s="178">
        <v>926</v>
      </c>
      <c r="E16" s="187">
        <v>1</v>
      </c>
      <c r="F16" s="186">
        <v>0</v>
      </c>
      <c r="G16" s="184">
        <v>1</v>
      </c>
      <c r="H16" s="193">
        <v>0</v>
      </c>
      <c r="I16" s="190">
        <v>0</v>
      </c>
      <c r="J16" s="194">
        <v>0</v>
      </c>
      <c r="K16" s="193"/>
      <c r="L16" s="190"/>
      <c r="M16" s="194"/>
      <c r="N16" s="193"/>
      <c r="O16" s="190"/>
      <c r="P16" s="192"/>
      <c r="Q16" s="193"/>
      <c r="R16" s="190"/>
      <c r="S16" s="192"/>
      <c r="T16" s="193"/>
      <c r="U16" s="190"/>
      <c r="V16" s="194"/>
      <c r="W16" s="193"/>
      <c r="X16" s="190"/>
      <c r="Y16" s="192"/>
      <c r="Z16" s="193"/>
      <c r="AA16" s="190"/>
      <c r="AB16" s="192"/>
      <c r="AC16" s="168"/>
      <c r="AD16" s="168"/>
      <c r="AE16" s="168"/>
      <c r="AF16" s="168"/>
      <c r="AG16" s="168"/>
      <c r="AH16" s="168"/>
      <c r="AI16" s="168"/>
      <c r="AJ16" s="168"/>
      <c r="AK16" s="168"/>
    </row>
    <row r="17" spans="1:37" ht="15" customHeight="1" x14ac:dyDescent="0.2">
      <c r="A17" s="332"/>
      <c r="B17" s="332"/>
      <c r="C17" s="128">
        <v>44926</v>
      </c>
      <c r="D17" s="178">
        <v>926</v>
      </c>
      <c r="E17" s="187">
        <v>1</v>
      </c>
      <c r="F17" s="186">
        <v>0</v>
      </c>
      <c r="G17" s="184">
        <v>1</v>
      </c>
      <c r="H17" s="187">
        <v>0</v>
      </c>
      <c r="I17" s="186">
        <v>0</v>
      </c>
      <c r="J17" s="184">
        <v>0</v>
      </c>
      <c r="K17" s="187">
        <v>0</v>
      </c>
      <c r="L17" s="186">
        <v>0</v>
      </c>
      <c r="M17" s="184">
        <v>0</v>
      </c>
      <c r="N17" s="187">
        <v>0</v>
      </c>
      <c r="O17" s="186">
        <v>0</v>
      </c>
      <c r="P17" s="184">
        <v>0</v>
      </c>
      <c r="Q17" s="187">
        <v>0</v>
      </c>
      <c r="R17" s="186">
        <v>0</v>
      </c>
      <c r="S17" s="184">
        <v>0</v>
      </c>
      <c r="T17" s="187">
        <v>0</v>
      </c>
      <c r="U17" s="186">
        <v>0</v>
      </c>
      <c r="V17" s="184">
        <v>0</v>
      </c>
      <c r="W17" s="187">
        <v>0</v>
      </c>
      <c r="X17" s="186">
        <v>0</v>
      </c>
      <c r="Y17" s="184">
        <v>0</v>
      </c>
      <c r="Z17" s="187">
        <v>0</v>
      </c>
      <c r="AA17" s="186">
        <v>0</v>
      </c>
      <c r="AB17" s="184">
        <v>0</v>
      </c>
      <c r="AC17" s="168"/>
      <c r="AD17" s="168"/>
      <c r="AE17" s="168"/>
      <c r="AF17" s="168"/>
      <c r="AG17" s="168"/>
      <c r="AH17" s="168"/>
      <c r="AI17" s="168"/>
      <c r="AJ17" s="168"/>
      <c r="AK17" s="168"/>
    </row>
    <row r="18" spans="1:37" ht="15" customHeight="1" x14ac:dyDescent="0.2">
      <c r="A18" s="332"/>
      <c r="B18" s="333"/>
      <c r="C18" s="5" t="s">
        <v>83</v>
      </c>
      <c r="D18" s="269">
        <f t="shared" ref="D18:AB18" si="6">D17-D16</f>
        <v>0</v>
      </c>
      <c r="E18" s="270">
        <f t="shared" si="6"/>
        <v>0</v>
      </c>
      <c r="F18" s="271">
        <f t="shared" si="6"/>
        <v>0</v>
      </c>
      <c r="G18" s="272">
        <f t="shared" si="6"/>
        <v>0</v>
      </c>
      <c r="H18" s="270">
        <f t="shared" si="6"/>
        <v>0</v>
      </c>
      <c r="I18" s="271">
        <f t="shared" si="6"/>
        <v>0</v>
      </c>
      <c r="J18" s="272">
        <f t="shared" si="6"/>
        <v>0</v>
      </c>
      <c r="K18" s="270">
        <f t="shared" si="6"/>
        <v>0</v>
      </c>
      <c r="L18" s="271">
        <f t="shared" si="6"/>
        <v>0</v>
      </c>
      <c r="M18" s="272">
        <f t="shared" si="6"/>
        <v>0</v>
      </c>
      <c r="N18" s="270">
        <f t="shared" si="6"/>
        <v>0</v>
      </c>
      <c r="O18" s="271">
        <f t="shared" si="6"/>
        <v>0</v>
      </c>
      <c r="P18" s="272">
        <f t="shared" si="6"/>
        <v>0</v>
      </c>
      <c r="Q18" s="270">
        <f t="shared" si="6"/>
        <v>0</v>
      </c>
      <c r="R18" s="271">
        <f t="shared" si="6"/>
        <v>0</v>
      </c>
      <c r="S18" s="272">
        <f t="shared" si="6"/>
        <v>0</v>
      </c>
      <c r="T18" s="270">
        <f t="shared" si="6"/>
        <v>0</v>
      </c>
      <c r="U18" s="271">
        <f t="shared" si="6"/>
        <v>0</v>
      </c>
      <c r="V18" s="272">
        <f t="shared" si="6"/>
        <v>0</v>
      </c>
      <c r="W18" s="273">
        <f t="shared" si="6"/>
        <v>0</v>
      </c>
      <c r="X18" s="274">
        <f t="shared" si="6"/>
        <v>0</v>
      </c>
      <c r="Y18" s="272">
        <f t="shared" si="6"/>
        <v>0</v>
      </c>
      <c r="Z18" s="270">
        <f t="shared" si="6"/>
        <v>0</v>
      </c>
      <c r="AA18" s="271">
        <f t="shared" si="6"/>
        <v>0</v>
      </c>
      <c r="AB18" s="272">
        <f t="shared" si="6"/>
        <v>0</v>
      </c>
      <c r="AC18" s="168"/>
      <c r="AD18" s="168"/>
      <c r="AE18" s="168"/>
      <c r="AF18" s="168"/>
      <c r="AG18" s="168"/>
      <c r="AH18" s="168"/>
      <c r="AI18" s="168"/>
      <c r="AJ18" s="168"/>
      <c r="AK18" s="168"/>
    </row>
    <row r="19" spans="1:37" ht="15" customHeight="1" x14ac:dyDescent="0.2">
      <c r="A19" s="332"/>
      <c r="B19" s="331" t="s">
        <v>76</v>
      </c>
      <c r="C19" s="117">
        <v>44561</v>
      </c>
      <c r="D19" s="178">
        <v>10935</v>
      </c>
      <c r="E19" s="187">
        <v>118</v>
      </c>
      <c r="F19" s="186">
        <v>3</v>
      </c>
      <c r="G19" s="184">
        <v>121</v>
      </c>
      <c r="H19" s="187">
        <v>14</v>
      </c>
      <c r="I19" s="186">
        <v>2</v>
      </c>
      <c r="J19" s="184">
        <v>16</v>
      </c>
      <c r="K19" s="187">
        <v>4</v>
      </c>
      <c r="L19" s="186">
        <v>4</v>
      </c>
      <c r="M19" s="184">
        <v>8</v>
      </c>
      <c r="N19" s="187">
        <v>206</v>
      </c>
      <c r="O19" s="186">
        <v>208</v>
      </c>
      <c r="P19" s="184">
        <v>414</v>
      </c>
      <c r="Q19" s="187">
        <v>489</v>
      </c>
      <c r="R19" s="186">
        <v>214</v>
      </c>
      <c r="S19" s="192">
        <v>703</v>
      </c>
      <c r="T19" s="187">
        <v>2</v>
      </c>
      <c r="U19" s="186">
        <v>0</v>
      </c>
      <c r="V19" s="184">
        <v>2</v>
      </c>
      <c r="W19" s="187"/>
      <c r="X19" s="186"/>
      <c r="Y19" s="184"/>
      <c r="Z19" s="187">
        <v>16</v>
      </c>
      <c r="AA19" s="186">
        <v>0</v>
      </c>
      <c r="AB19" s="184">
        <v>16</v>
      </c>
      <c r="AC19" s="168"/>
      <c r="AD19" s="168"/>
      <c r="AE19" s="168"/>
      <c r="AF19" s="168"/>
      <c r="AG19" s="168"/>
      <c r="AH19" s="168"/>
      <c r="AI19" s="168"/>
      <c r="AJ19" s="168"/>
      <c r="AK19" s="168"/>
    </row>
    <row r="20" spans="1:37" ht="15" customHeight="1" x14ac:dyDescent="0.2">
      <c r="A20" s="332"/>
      <c r="B20" s="332"/>
      <c r="C20" s="128">
        <v>44926</v>
      </c>
      <c r="D20" s="212">
        <v>10891</v>
      </c>
      <c r="E20" s="187">
        <v>116</v>
      </c>
      <c r="F20" s="186">
        <v>3</v>
      </c>
      <c r="G20" s="184">
        <v>119</v>
      </c>
      <c r="H20" s="187">
        <v>22</v>
      </c>
      <c r="I20" s="186">
        <v>4</v>
      </c>
      <c r="J20" s="184">
        <v>26</v>
      </c>
      <c r="K20" s="187">
        <v>3</v>
      </c>
      <c r="L20" s="186">
        <v>3</v>
      </c>
      <c r="M20" s="184">
        <v>6</v>
      </c>
      <c r="N20" s="187">
        <v>207</v>
      </c>
      <c r="O20" s="186">
        <v>206</v>
      </c>
      <c r="P20" s="184">
        <v>413</v>
      </c>
      <c r="Q20" s="295">
        <v>475</v>
      </c>
      <c r="R20" s="296">
        <v>214</v>
      </c>
      <c r="S20" s="299">
        <v>689</v>
      </c>
      <c r="T20" s="187">
        <v>6</v>
      </c>
      <c r="U20" s="186">
        <v>0</v>
      </c>
      <c r="V20" s="184">
        <v>6</v>
      </c>
      <c r="W20" s="187">
        <v>1</v>
      </c>
      <c r="X20" s="186">
        <v>0</v>
      </c>
      <c r="Y20" s="184">
        <v>1</v>
      </c>
      <c r="Z20" s="187">
        <v>12</v>
      </c>
      <c r="AA20" s="186">
        <v>0</v>
      </c>
      <c r="AB20" s="184">
        <v>12</v>
      </c>
      <c r="AC20" s="168"/>
      <c r="AD20" s="168"/>
      <c r="AE20" s="168"/>
      <c r="AF20" s="168"/>
      <c r="AG20" s="168"/>
      <c r="AH20" s="168"/>
      <c r="AI20" s="168"/>
      <c r="AJ20" s="168"/>
      <c r="AK20" s="168"/>
    </row>
    <row r="21" spans="1:37" ht="15" customHeight="1" x14ac:dyDescent="0.2">
      <c r="A21" s="333"/>
      <c r="B21" s="333"/>
      <c r="C21" s="5" t="s">
        <v>83</v>
      </c>
      <c r="D21" s="275">
        <f t="shared" ref="D21:AB21" si="7">D20-D19</f>
        <v>-44</v>
      </c>
      <c r="E21" s="276">
        <f t="shared" si="7"/>
        <v>-2</v>
      </c>
      <c r="F21" s="274">
        <f t="shared" si="7"/>
        <v>0</v>
      </c>
      <c r="G21" s="277">
        <f t="shared" si="7"/>
        <v>-2</v>
      </c>
      <c r="H21" s="276">
        <f t="shared" si="7"/>
        <v>8</v>
      </c>
      <c r="I21" s="274">
        <f t="shared" si="7"/>
        <v>2</v>
      </c>
      <c r="J21" s="277">
        <f t="shared" si="7"/>
        <v>10</v>
      </c>
      <c r="K21" s="276">
        <f t="shared" si="7"/>
        <v>-1</v>
      </c>
      <c r="L21" s="274">
        <f t="shared" si="7"/>
        <v>-1</v>
      </c>
      <c r="M21" s="277">
        <f t="shared" si="7"/>
        <v>-2</v>
      </c>
      <c r="N21" s="276">
        <f t="shared" si="7"/>
        <v>1</v>
      </c>
      <c r="O21" s="274">
        <f t="shared" si="7"/>
        <v>-2</v>
      </c>
      <c r="P21" s="277">
        <f t="shared" si="7"/>
        <v>-1</v>
      </c>
      <c r="Q21" s="276">
        <f t="shared" si="7"/>
        <v>-14</v>
      </c>
      <c r="R21" s="274">
        <f t="shared" si="7"/>
        <v>0</v>
      </c>
      <c r="S21" s="277">
        <f t="shared" si="7"/>
        <v>-14</v>
      </c>
      <c r="T21" s="276">
        <f t="shared" si="7"/>
        <v>4</v>
      </c>
      <c r="U21" s="274">
        <f t="shared" si="7"/>
        <v>0</v>
      </c>
      <c r="V21" s="277">
        <f t="shared" si="7"/>
        <v>4</v>
      </c>
      <c r="W21" s="276">
        <f t="shared" si="7"/>
        <v>1</v>
      </c>
      <c r="X21" s="274">
        <f t="shared" si="7"/>
        <v>0</v>
      </c>
      <c r="Y21" s="277">
        <f t="shared" si="7"/>
        <v>1</v>
      </c>
      <c r="Z21" s="276">
        <f t="shared" si="7"/>
        <v>-4</v>
      </c>
      <c r="AA21" s="274">
        <f t="shared" si="7"/>
        <v>0</v>
      </c>
      <c r="AB21" s="277">
        <f t="shared" si="7"/>
        <v>-4</v>
      </c>
      <c r="AC21" s="168"/>
      <c r="AD21" s="168"/>
      <c r="AE21" s="168"/>
      <c r="AF21" s="168"/>
      <c r="AG21" s="168"/>
      <c r="AH21" s="168"/>
      <c r="AI21" s="168"/>
      <c r="AJ21" s="168"/>
      <c r="AK21" s="168"/>
    </row>
    <row r="22" spans="1:37" ht="15" customHeight="1" x14ac:dyDescent="0.2">
      <c r="A22" s="331" t="s">
        <v>11</v>
      </c>
      <c r="B22" s="331" t="s">
        <v>84</v>
      </c>
      <c r="C22" s="117">
        <v>44561</v>
      </c>
      <c r="D22" s="178">
        <f t="shared" ref="D22:G22" si="8">D4+D10+D16</f>
        <v>1741</v>
      </c>
      <c r="E22" s="187">
        <f t="shared" si="8"/>
        <v>2</v>
      </c>
      <c r="F22" s="186">
        <f t="shared" si="8"/>
        <v>0</v>
      </c>
      <c r="G22" s="189">
        <f t="shared" si="8"/>
        <v>2</v>
      </c>
      <c r="H22" s="187">
        <f t="shared" ref="H22:P22" si="9">H4+H10+H16</f>
        <v>0</v>
      </c>
      <c r="I22" s="186">
        <f t="shared" si="9"/>
        <v>0</v>
      </c>
      <c r="J22" s="189">
        <f t="shared" si="9"/>
        <v>0</v>
      </c>
      <c r="K22" s="187">
        <f t="shared" si="9"/>
        <v>0</v>
      </c>
      <c r="L22" s="186">
        <f t="shared" si="9"/>
        <v>0</v>
      </c>
      <c r="M22" s="189">
        <f t="shared" si="9"/>
        <v>0</v>
      </c>
      <c r="N22" s="187">
        <f t="shared" si="9"/>
        <v>0</v>
      </c>
      <c r="O22" s="186">
        <f t="shared" si="9"/>
        <v>0</v>
      </c>
      <c r="P22" s="189">
        <f t="shared" si="9"/>
        <v>0</v>
      </c>
      <c r="Q22" s="187">
        <f>Q4+Q10+Q16</f>
        <v>0</v>
      </c>
      <c r="R22" s="186"/>
      <c r="S22" s="189">
        <f t="shared" ref="S22:AB22" si="10">S4+S10+S16</f>
        <v>0</v>
      </c>
      <c r="T22" s="187">
        <f t="shared" si="10"/>
        <v>0</v>
      </c>
      <c r="U22" s="186">
        <f t="shared" si="10"/>
        <v>0</v>
      </c>
      <c r="V22" s="189">
        <f t="shared" si="10"/>
        <v>0</v>
      </c>
      <c r="W22" s="187">
        <f t="shared" si="10"/>
        <v>0</v>
      </c>
      <c r="X22" s="186">
        <f t="shared" si="10"/>
        <v>0</v>
      </c>
      <c r="Y22" s="189">
        <f t="shared" si="10"/>
        <v>0</v>
      </c>
      <c r="Z22" s="187">
        <f t="shared" si="10"/>
        <v>0</v>
      </c>
      <c r="AA22" s="186">
        <f t="shared" si="10"/>
        <v>0</v>
      </c>
      <c r="AB22" s="189">
        <f t="shared" si="10"/>
        <v>0</v>
      </c>
      <c r="AC22" s="168"/>
      <c r="AD22" s="168"/>
      <c r="AE22" s="168"/>
      <c r="AF22" s="168"/>
      <c r="AG22" s="168"/>
      <c r="AH22" s="168"/>
      <c r="AI22" s="168"/>
      <c r="AJ22" s="168"/>
      <c r="AK22" s="168"/>
    </row>
    <row r="23" spans="1:37" ht="15" customHeight="1" x14ac:dyDescent="0.2">
      <c r="A23" s="332"/>
      <c r="B23" s="332"/>
      <c r="C23" s="128">
        <v>44926</v>
      </c>
      <c r="D23" s="178">
        <f t="shared" ref="D23:P23" si="11">SUM(D5,D11,D17)</f>
        <v>1741</v>
      </c>
      <c r="E23" s="187">
        <f t="shared" si="11"/>
        <v>2</v>
      </c>
      <c r="F23" s="186">
        <f t="shared" si="11"/>
        <v>0</v>
      </c>
      <c r="G23" s="189">
        <f t="shared" si="11"/>
        <v>2</v>
      </c>
      <c r="H23" s="187">
        <f t="shared" si="11"/>
        <v>0</v>
      </c>
      <c r="I23" s="186">
        <f t="shared" si="11"/>
        <v>0</v>
      </c>
      <c r="J23" s="189">
        <f t="shared" si="11"/>
        <v>0</v>
      </c>
      <c r="K23" s="187">
        <f t="shared" si="11"/>
        <v>0</v>
      </c>
      <c r="L23" s="186">
        <f t="shared" si="11"/>
        <v>0</v>
      </c>
      <c r="M23" s="189">
        <f t="shared" si="11"/>
        <v>0</v>
      </c>
      <c r="N23" s="187">
        <f t="shared" si="11"/>
        <v>0</v>
      </c>
      <c r="O23" s="186">
        <f t="shared" si="11"/>
        <v>0</v>
      </c>
      <c r="P23" s="189">
        <f t="shared" si="11"/>
        <v>0</v>
      </c>
      <c r="Q23" s="187">
        <f t="shared" ref="Q23:AB23" si="12">SUM(Q5,Q11,Q17)</f>
        <v>0</v>
      </c>
      <c r="R23" s="186">
        <f t="shared" si="12"/>
        <v>0</v>
      </c>
      <c r="S23" s="189">
        <f t="shared" si="12"/>
        <v>0</v>
      </c>
      <c r="T23" s="187">
        <f t="shared" si="12"/>
        <v>0</v>
      </c>
      <c r="U23" s="186">
        <f t="shared" si="12"/>
        <v>0</v>
      </c>
      <c r="V23" s="189">
        <f t="shared" si="12"/>
        <v>0</v>
      </c>
      <c r="W23" s="187">
        <f t="shared" si="12"/>
        <v>0</v>
      </c>
      <c r="X23" s="186">
        <f t="shared" si="12"/>
        <v>0</v>
      </c>
      <c r="Y23" s="189">
        <f t="shared" si="12"/>
        <v>0</v>
      </c>
      <c r="Z23" s="187">
        <f t="shared" si="12"/>
        <v>0</v>
      </c>
      <c r="AA23" s="186">
        <f t="shared" si="12"/>
        <v>0</v>
      </c>
      <c r="AB23" s="189">
        <f t="shared" si="12"/>
        <v>0</v>
      </c>
      <c r="AC23" s="168"/>
      <c r="AD23" s="168"/>
      <c r="AE23" s="168"/>
      <c r="AF23" s="168"/>
      <c r="AG23" s="168"/>
      <c r="AH23" s="168"/>
      <c r="AI23" s="168"/>
      <c r="AJ23" s="168"/>
      <c r="AK23" s="168"/>
    </row>
    <row r="24" spans="1:37" ht="15" customHeight="1" x14ac:dyDescent="0.2">
      <c r="A24" s="332"/>
      <c r="B24" s="333"/>
      <c r="C24" s="5" t="s">
        <v>83</v>
      </c>
      <c r="D24" s="269">
        <f>D23-D22</f>
        <v>0</v>
      </c>
      <c r="E24" s="270">
        <f t="shared" ref="E24:AB24" si="13">E23-E22</f>
        <v>0</v>
      </c>
      <c r="F24" s="271">
        <f t="shared" si="13"/>
        <v>0</v>
      </c>
      <c r="G24" s="272">
        <f t="shared" si="13"/>
        <v>0</v>
      </c>
      <c r="H24" s="270">
        <f t="shared" si="13"/>
        <v>0</v>
      </c>
      <c r="I24" s="271">
        <f t="shared" si="13"/>
        <v>0</v>
      </c>
      <c r="J24" s="272">
        <f t="shared" si="13"/>
        <v>0</v>
      </c>
      <c r="K24" s="270">
        <f t="shared" si="13"/>
        <v>0</v>
      </c>
      <c r="L24" s="271">
        <f t="shared" si="13"/>
        <v>0</v>
      </c>
      <c r="M24" s="272">
        <f t="shared" si="13"/>
        <v>0</v>
      </c>
      <c r="N24" s="270">
        <f t="shared" si="13"/>
        <v>0</v>
      </c>
      <c r="O24" s="271">
        <f t="shared" si="13"/>
        <v>0</v>
      </c>
      <c r="P24" s="272">
        <f t="shared" si="13"/>
        <v>0</v>
      </c>
      <c r="Q24" s="270">
        <f t="shared" si="13"/>
        <v>0</v>
      </c>
      <c r="R24" s="271">
        <f t="shared" si="13"/>
        <v>0</v>
      </c>
      <c r="S24" s="272">
        <f t="shared" si="13"/>
        <v>0</v>
      </c>
      <c r="T24" s="270">
        <f t="shared" si="13"/>
        <v>0</v>
      </c>
      <c r="U24" s="271">
        <f t="shared" si="13"/>
        <v>0</v>
      </c>
      <c r="V24" s="272">
        <f t="shared" si="13"/>
        <v>0</v>
      </c>
      <c r="W24" s="270">
        <f t="shared" si="13"/>
        <v>0</v>
      </c>
      <c r="X24" s="271">
        <f t="shared" si="13"/>
        <v>0</v>
      </c>
      <c r="Y24" s="272">
        <f t="shared" si="13"/>
        <v>0</v>
      </c>
      <c r="Z24" s="270">
        <f t="shared" si="13"/>
        <v>0</v>
      </c>
      <c r="AA24" s="271">
        <f t="shared" si="13"/>
        <v>0</v>
      </c>
      <c r="AB24" s="272">
        <f t="shared" si="13"/>
        <v>0</v>
      </c>
      <c r="AC24" s="168"/>
      <c r="AD24" s="168"/>
      <c r="AE24" s="168"/>
      <c r="AF24" s="168"/>
      <c r="AG24" s="168"/>
      <c r="AH24" s="168"/>
      <c r="AI24" s="168"/>
      <c r="AJ24" s="168"/>
      <c r="AK24" s="168"/>
    </row>
    <row r="25" spans="1:37" ht="15" customHeight="1" x14ac:dyDescent="0.2">
      <c r="A25" s="332"/>
      <c r="B25" s="331" t="s">
        <v>76</v>
      </c>
      <c r="C25" s="117">
        <v>44561</v>
      </c>
      <c r="D25" s="178">
        <f t="shared" ref="D25:G25" si="14">SUM(D7,D13,D19)</f>
        <v>29900</v>
      </c>
      <c r="E25" s="187">
        <f>SUM(E7,E13,E19)</f>
        <v>2012</v>
      </c>
      <c r="F25" s="186">
        <f t="shared" si="14"/>
        <v>165</v>
      </c>
      <c r="G25" s="189">
        <f t="shared" si="14"/>
        <v>2177</v>
      </c>
      <c r="H25" s="187">
        <f>SUM(H7,H13,H19)</f>
        <v>119</v>
      </c>
      <c r="I25" s="186">
        <f t="shared" ref="I25:J25" si="15">SUM(I7,I13,I19)</f>
        <v>38</v>
      </c>
      <c r="J25" s="189">
        <f t="shared" si="15"/>
        <v>157</v>
      </c>
      <c r="K25" s="187">
        <f>SUM(K7,K13,K19)</f>
        <v>108</v>
      </c>
      <c r="L25" s="186">
        <f t="shared" ref="L25:M25" si="16">SUM(L7,L13,L19)</f>
        <v>30</v>
      </c>
      <c r="M25" s="189">
        <f t="shared" si="16"/>
        <v>138</v>
      </c>
      <c r="N25" s="187">
        <f>SUM(N7,N13,N19)</f>
        <v>1783</v>
      </c>
      <c r="O25" s="186">
        <f t="shared" ref="O25:P25" si="17">SUM(O7,O13,O19)</f>
        <v>907</v>
      </c>
      <c r="P25" s="189">
        <f t="shared" si="17"/>
        <v>2690</v>
      </c>
      <c r="Q25" s="187">
        <f>SUM(Q7,Q13,Q19)</f>
        <v>1528</v>
      </c>
      <c r="R25" s="186">
        <f t="shared" ref="R25:S25" si="18">SUM(R7,R13,R19)</f>
        <v>916</v>
      </c>
      <c r="S25" s="189">
        <f t="shared" si="18"/>
        <v>2444</v>
      </c>
      <c r="T25" s="187">
        <f>SUM(T7,T13,T19)</f>
        <v>31</v>
      </c>
      <c r="U25" s="186">
        <f t="shared" ref="U25:V25" si="19">SUM(U7,U13,U19)</f>
        <v>4</v>
      </c>
      <c r="V25" s="189">
        <f t="shared" si="19"/>
        <v>35</v>
      </c>
      <c r="W25" s="187">
        <f>SUM(W7,W13,W19)</f>
        <v>0</v>
      </c>
      <c r="X25" s="186">
        <f t="shared" ref="X25:Y25" si="20">SUM(X7,X13,X19)</f>
        <v>0</v>
      </c>
      <c r="Y25" s="189">
        <f t="shared" si="20"/>
        <v>0</v>
      </c>
      <c r="Z25" s="187">
        <f>SUM(Z7,Z13,Z19)</f>
        <v>141</v>
      </c>
      <c r="AA25" s="186">
        <f t="shared" ref="AA25:AB25" si="21">SUM(AA7,AA13,AA19)</f>
        <v>28</v>
      </c>
      <c r="AB25" s="189">
        <f t="shared" si="21"/>
        <v>169</v>
      </c>
      <c r="AC25" s="168"/>
      <c r="AD25" s="168"/>
      <c r="AE25" s="168"/>
      <c r="AF25" s="168"/>
      <c r="AG25" s="168"/>
      <c r="AH25" s="168"/>
      <c r="AI25" s="168"/>
      <c r="AJ25" s="168"/>
      <c r="AK25" s="168"/>
    </row>
    <row r="26" spans="1:37" ht="15" customHeight="1" x14ac:dyDescent="0.2">
      <c r="A26" s="332"/>
      <c r="B26" s="332"/>
      <c r="C26" s="128">
        <v>44926</v>
      </c>
      <c r="D26" s="178">
        <f>SUM(D8,D14,D20)</f>
        <v>29768</v>
      </c>
      <c r="E26" s="187">
        <f>SUM(E8,E14,E20)</f>
        <v>2000</v>
      </c>
      <c r="F26" s="186">
        <f>SUM(F8,F14,F20)</f>
        <v>173</v>
      </c>
      <c r="G26" s="189">
        <f>SUM(G8,G14,G20)</f>
        <v>2173</v>
      </c>
      <c r="H26" s="187">
        <f>SUM(H8,H14,H20)</f>
        <v>194</v>
      </c>
      <c r="I26" s="186">
        <f>SUM(I8,I14,I20)</f>
        <v>60</v>
      </c>
      <c r="J26" s="189">
        <f>SUM(J8,J14,J20)</f>
        <v>254</v>
      </c>
      <c r="K26" s="295">
        <f>SUM(K8,K14,K20)</f>
        <v>134</v>
      </c>
      <c r="L26" s="296">
        <f>SUM(L8,L14,L20)</f>
        <v>33</v>
      </c>
      <c r="M26" s="301">
        <f>SUM(M8,M14,M20)</f>
        <v>167</v>
      </c>
      <c r="N26" s="295">
        <f>SUM(N8,N14,N20)</f>
        <v>1773</v>
      </c>
      <c r="O26" s="296">
        <f>SUM(O8,O14,O20)</f>
        <v>909</v>
      </c>
      <c r="P26" s="301">
        <f>SUM(P8,P14,P20)</f>
        <v>2682</v>
      </c>
      <c r="Q26" s="295">
        <f>SUM(Q8,Q14,Q20)</f>
        <v>1468</v>
      </c>
      <c r="R26" s="296">
        <f>SUM(R8,R14,R20)</f>
        <v>907</v>
      </c>
      <c r="S26" s="301">
        <f>SUM(S8,S14,S20)</f>
        <v>2375</v>
      </c>
      <c r="T26" s="295">
        <f>SUM(T8,T14,T20)</f>
        <v>48</v>
      </c>
      <c r="U26" s="296">
        <f>SUM(U8,U14,U20)</f>
        <v>5</v>
      </c>
      <c r="V26" s="301">
        <f>SUM(V8,V14,V20)</f>
        <v>53</v>
      </c>
      <c r="W26" s="187">
        <f>SUM(W8,W14,W20)</f>
        <v>1</v>
      </c>
      <c r="X26" s="186">
        <f>SUM(X8,X14,X20)</f>
        <v>1</v>
      </c>
      <c r="Y26" s="189">
        <f>SUM(Y8,Y14,Y20)</f>
        <v>2</v>
      </c>
      <c r="Z26" s="187">
        <f>SUM(Z8,Z14,Z20)</f>
        <v>111</v>
      </c>
      <c r="AA26" s="186">
        <f>SUM(AA8,AA14,AA20)</f>
        <v>26</v>
      </c>
      <c r="AB26" s="189">
        <f>SUM(AB8,AB14,AB20)</f>
        <v>137</v>
      </c>
      <c r="AC26" s="168"/>
      <c r="AD26" s="168"/>
      <c r="AE26" s="168"/>
      <c r="AF26" s="168"/>
      <c r="AG26" s="168"/>
      <c r="AH26" s="168"/>
      <c r="AI26" s="168"/>
      <c r="AJ26" s="168"/>
      <c r="AK26" s="168"/>
    </row>
    <row r="27" spans="1:37" ht="15" customHeight="1" x14ac:dyDescent="0.2">
      <c r="A27" s="333"/>
      <c r="B27" s="333"/>
      <c r="C27" s="5" t="s">
        <v>83</v>
      </c>
      <c r="D27" s="269">
        <f t="shared" ref="D27:AB27" si="22">D26-D25</f>
        <v>-132</v>
      </c>
      <c r="E27" s="270">
        <f t="shared" si="22"/>
        <v>-12</v>
      </c>
      <c r="F27" s="271">
        <f t="shared" si="22"/>
        <v>8</v>
      </c>
      <c r="G27" s="272">
        <f t="shared" si="22"/>
        <v>-4</v>
      </c>
      <c r="H27" s="270">
        <f t="shared" si="22"/>
        <v>75</v>
      </c>
      <c r="I27" s="271">
        <f t="shared" si="22"/>
        <v>22</v>
      </c>
      <c r="J27" s="272">
        <f t="shared" si="22"/>
        <v>97</v>
      </c>
      <c r="K27" s="270">
        <f t="shared" si="22"/>
        <v>26</v>
      </c>
      <c r="L27" s="271">
        <f t="shared" si="22"/>
        <v>3</v>
      </c>
      <c r="M27" s="272">
        <f t="shared" si="22"/>
        <v>29</v>
      </c>
      <c r="N27" s="270">
        <f t="shared" si="22"/>
        <v>-10</v>
      </c>
      <c r="O27" s="271">
        <f t="shared" si="22"/>
        <v>2</v>
      </c>
      <c r="P27" s="272">
        <f t="shared" si="22"/>
        <v>-8</v>
      </c>
      <c r="Q27" s="270">
        <f t="shared" si="22"/>
        <v>-60</v>
      </c>
      <c r="R27" s="271">
        <f t="shared" si="22"/>
        <v>-9</v>
      </c>
      <c r="S27" s="272">
        <f t="shared" si="22"/>
        <v>-69</v>
      </c>
      <c r="T27" s="270">
        <f t="shared" si="22"/>
        <v>17</v>
      </c>
      <c r="U27" s="271">
        <f t="shared" si="22"/>
        <v>1</v>
      </c>
      <c r="V27" s="272">
        <f t="shared" si="22"/>
        <v>18</v>
      </c>
      <c r="W27" s="270">
        <f t="shared" si="22"/>
        <v>1</v>
      </c>
      <c r="X27" s="274">
        <f t="shared" si="22"/>
        <v>1</v>
      </c>
      <c r="Y27" s="273">
        <f t="shared" si="22"/>
        <v>2</v>
      </c>
      <c r="Z27" s="270">
        <f t="shared" si="22"/>
        <v>-30</v>
      </c>
      <c r="AA27" s="271">
        <f t="shared" si="22"/>
        <v>-2</v>
      </c>
      <c r="AB27" s="272">
        <f t="shared" si="22"/>
        <v>-32</v>
      </c>
      <c r="AC27" s="168"/>
      <c r="AD27" s="168"/>
      <c r="AE27" s="168"/>
      <c r="AF27" s="168"/>
      <c r="AG27" s="168"/>
      <c r="AH27" s="168"/>
      <c r="AI27" s="168"/>
      <c r="AJ27" s="168"/>
      <c r="AK27" s="168"/>
    </row>
    <row r="28" spans="1:37" ht="15" customHeight="1" x14ac:dyDescent="0.2">
      <c r="A28" s="328" t="s">
        <v>85</v>
      </c>
      <c r="B28" s="331" t="s">
        <v>84</v>
      </c>
      <c r="C28" s="117">
        <v>44561</v>
      </c>
      <c r="D28" s="242"/>
      <c r="E28" s="243">
        <f>ROUND(E22/S55*100,1)</f>
        <v>0.1</v>
      </c>
      <c r="F28" s="244">
        <f>ROUND(F22/T55*100,1)</f>
        <v>0</v>
      </c>
      <c r="G28" s="245">
        <f t="shared" ref="G28:P28" si="23">ROUND(G22/$S$55*100,1)</f>
        <v>0.1</v>
      </c>
      <c r="H28" s="208">
        <f t="shared" si="23"/>
        <v>0</v>
      </c>
      <c r="I28" s="207">
        <f t="shared" si="23"/>
        <v>0</v>
      </c>
      <c r="J28" s="211">
        <f t="shared" si="23"/>
        <v>0</v>
      </c>
      <c r="K28" s="208">
        <f t="shared" si="23"/>
        <v>0</v>
      </c>
      <c r="L28" s="207">
        <f t="shared" si="23"/>
        <v>0</v>
      </c>
      <c r="M28" s="211">
        <f t="shared" si="23"/>
        <v>0</v>
      </c>
      <c r="N28" s="208">
        <f t="shared" si="23"/>
        <v>0</v>
      </c>
      <c r="O28" s="207">
        <f t="shared" si="23"/>
        <v>0</v>
      </c>
      <c r="P28" s="211">
        <f t="shared" si="23"/>
        <v>0</v>
      </c>
      <c r="Q28" s="208">
        <f t="shared" ref="Q28:AB28" si="24">ROUND(Q22/$S$55*100,1)</f>
        <v>0</v>
      </c>
      <c r="R28" s="207">
        <f t="shared" si="24"/>
        <v>0</v>
      </c>
      <c r="S28" s="211">
        <f t="shared" si="24"/>
        <v>0</v>
      </c>
      <c r="T28" s="208">
        <f t="shared" si="24"/>
        <v>0</v>
      </c>
      <c r="U28" s="207">
        <f t="shared" si="24"/>
        <v>0</v>
      </c>
      <c r="V28" s="211">
        <f t="shared" si="24"/>
        <v>0</v>
      </c>
      <c r="W28" s="208">
        <f t="shared" si="24"/>
        <v>0</v>
      </c>
      <c r="X28" s="207">
        <f t="shared" si="24"/>
        <v>0</v>
      </c>
      <c r="Y28" s="211">
        <f t="shared" si="24"/>
        <v>0</v>
      </c>
      <c r="Z28" s="208">
        <f t="shared" si="24"/>
        <v>0</v>
      </c>
      <c r="AA28" s="207">
        <f t="shared" si="24"/>
        <v>0</v>
      </c>
      <c r="AB28" s="211">
        <f t="shared" si="24"/>
        <v>0</v>
      </c>
      <c r="AC28" s="168"/>
      <c r="AD28" s="168"/>
      <c r="AE28" s="168"/>
      <c r="AF28" s="168"/>
      <c r="AG28" s="168"/>
      <c r="AH28" s="168"/>
      <c r="AI28" s="168"/>
      <c r="AJ28" s="168"/>
      <c r="AK28" s="168"/>
    </row>
    <row r="29" spans="1:37" ht="15" customHeight="1" x14ac:dyDescent="0.2">
      <c r="A29" s="329"/>
      <c r="B29" s="332"/>
      <c r="C29" s="128">
        <v>44926</v>
      </c>
      <c r="D29" s="246"/>
      <c r="E29" s="247">
        <f>ROUND(E23/S56*100,1)</f>
        <v>0.1</v>
      </c>
      <c r="F29" s="248">
        <f>ROUND(F23/S56*100,1)</f>
        <v>0</v>
      </c>
      <c r="G29" s="249">
        <f t="shared" ref="G29:P29" si="25">ROUND(G23/$S$56*100,1)</f>
        <v>0.1</v>
      </c>
      <c r="H29" s="206">
        <f>ROUND(H23/$S$56*100,1)</f>
        <v>0</v>
      </c>
      <c r="I29" s="205">
        <f t="shared" si="25"/>
        <v>0</v>
      </c>
      <c r="J29" s="204">
        <f t="shared" si="25"/>
        <v>0</v>
      </c>
      <c r="K29" s="206">
        <f t="shared" si="25"/>
        <v>0</v>
      </c>
      <c r="L29" s="205">
        <f t="shared" si="25"/>
        <v>0</v>
      </c>
      <c r="M29" s="204">
        <f t="shared" si="25"/>
        <v>0</v>
      </c>
      <c r="N29" s="206">
        <f t="shared" si="25"/>
        <v>0</v>
      </c>
      <c r="O29" s="205">
        <f t="shared" si="25"/>
        <v>0</v>
      </c>
      <c r="P29" s="204">
        <f t="shared" si="25"/>
        <v>0</v>
      </c>
      <c r="Q29" s="206">
        <f t="shared" ref="Q29:AB29" si="26">ROUND(Q23/$S$56*100,1)</f>
        <v>0</v>
      </c>
      <c r="R29" s="205">
        <f t="shared" si="26"/>
        <v>0</v>
      </c>
      <c r="S29" s="204">
        <f t="shared" si="26"/>
        <v>0</v>
      </c>
      <c r="T29" s="206">
        <f t="shared" si="26"/>
        <v>0</v>
      </c>
      <c r="U29" s="205">
        <f t="shared" si="26"/>
        <v>0</v>
      </c>
      <c r="V29" s="204">
        <f t="shared" si="26"/>
        <v>0</v>
      </c>
      <c r="W29" s="206">
        <f t="shared" si="26"/>
        <v>0</v>
      </c>
      <c r="X29" s="205">
        <f t="shared" si="26"/>
        <v>0</v>
      </c>
      <c r="Y29" s="204">
        <f t="shared" si="26"/>
        <v>0</v>
      </c>
      <c r="Z29" s="206">
        <f t="shared" si="26"/>
        <v>0</v>
      </c>
      <c r="AA29" s="205">
        <f t="shared" si="26"/>
        <v>0</v>
      </c>
      <c r="AB29" s="204">
        <f t="shared" si="26"/>
        <v>0</v>
      </c>
      <c r="AC29" s="168"/>
      <c r="AD29" s="168"/>
      <c r="AE29" s="168"/>
      <c r="AF29" s="168"/>
      <c r="AG29" s="168"/>
      <c r="AH29" s="168"/>
      <c r="AI29" s="168"/>
      <c r="AJ29" s="168"/>
      <c r="AK29" s="168"/>
    </row>
    <row r="30" spans="1:37" ht="15" customHeight="1" x14ac:dyDescent="0.2">
      <c r="A30" s="329"/>
      <c r="B30" s="333"/>
      <c r="C30" s="5" t="s">
        <v>83</v>
      </c>
      <c r="D30" s="278">
        <f t="shared" ref="D30:AB30" si="27">D29-D28</f>
        <v>0</v>
      </c>
      <c r="E30" s="279">
        <f t="shared" si="27"/>
        <v>0</v>
      </c>
      <c r="F30" s="280">
        <f t="shared" si="27"/>
        <v>0</v>
      </c>
      <c r="G30" s="281">
        <f t="shared" si="27"/>
        <v>0</v>
      </c>
      <c r="H30" s="279">
        <f t="shared" si="27"/>
        <v>0</v>
      </c>
      <c r="I30" s="280">
        <f t="shared" si="27"/>
        <v>0</v>
      </c>
      <c r="J30" s="281">
        <f t="shared" si="27"/>
        <v>0</v>
      </c>
      <c r="K30" s="279">
        <f t="shared" si="27"/>
        <v>0</v>
      </c>
      <c r="L30" s="280">
        <f t="shared" si="27"/>
        <v>0</v>
      </c>
      <c r="M30" s="281">
        <f t="shared" si="27"/>
        <v>0</v>
      </c>
      <c r="N30" s="279">
        <f t="shared" si="27"/>
        <v>0</v>
      </c>
      <c r="O30" s="280">
        <f t="shared" si="27"/>
        <v>0</v>
      </c>
      <c r="P30" s="281">
        <f t="shared" si="27"/>
        <v>0</v>
      </c>
      <c r="Q30" s="279">
        <f t="shared" si="27"/>
        <v>0</v>
      </c>
      <c r="R30" s="280">
        <f t="shared" si="27"/>
        <v>0</v>
      </c>
      <c r="S30" s="281">
        <f t="shared" si="27"/>
        <v>0</v>
      </c>
      <c r="T30" s="279">
        <f t="shared" si="27"/>
        <v>0</v>
      </c>
      <c r="U30" s="280">
        <f t="shared" si="27"/>
        <v>0</v>
      </c>
      <c r="V30" s="281">
        <f t="shared" si="27"/>
        <v>0</v>
      </c>
      <c r="W30" s="279">
        <f t="shared" si="27"/>
        <v>0</v>
      </c>
      <c r="X30" s="280">
        <f t="shared" si="27"/>
        <v>0</v>
      </c>
      <c r="Y30" s="281">
        <f t="shared" si="27"/>
        <v>0</v>
      </c>
      <c r="Z30" s="279">
        <f t="shared" si="27"/>
        <v>0</v>
      </c>
      <c r="AA30" s="280">
        <f t="shared" si="27"/>
        <v>0</v>
      </c>
      <c r="AB30" s="281">
        <f t="shared" si="27"/>
        <v>0</v>
      </c>
      <c r="AC30" s="168"/>
      <c r="AD30" s="168"/>
      <c r="AE30" s="168"/>
      <c r="AF30" s="168"/>
      <c r="AG30" s="168"/>
      <c r="AH30" s="168"/>
      <c r="AI30" s="168"/>
      <c r="AJ30" s="168"/>
      <c r="AK30" s="168"/>
    </row>
    <row r="31" spans="1:37" ht="15" customHeight="1" x14ac:dyDescent="0.2">
      <c r="A31" s="329"/>
      <c r="B31" s="331" t="s">
        <v>76</v>
      </c>
      <c r="C31" s="117">
        <v>44561</v>
      </c>
      <c r="D31" s="250"/>
      <c r="E31" s="243">
        <f>ROUND(E25/S58*100,1)</f>
        <v>6.8</v>
      </c>
      <c r="F31" s="244">
        <f>ROUND(F25/S58*100,1)</f>
        <v>0.6</v>
      </c>
      <c r="G31" s="251">
        <f>ROUND(G25/S58*100,1)</f>
        <v>7.4</v>
      </c>
      <c r="H31" s="243">
        <f>ROUND(H25/S58*100,1)</f>
        <v>0.4</v>
      </c>
      <c r="I31" s="244">
        <f t="shared" ref="I31:P31" si="28">ROUND(I25/$S$58*100,1)</f>
        <v>0.1</v>
      </c>
      <c r="J31" s="249">
        <f t="shared" si="28"/>
        <v>0.5</v>
      </c>
      <c r="K31" s="243">
        <f t="shared" si="28"/>
        <v>0.4</v>
      </c>
      <c r="L31" s="244">
        <f t="shared" si="28"/>
        <v>0.1</v>
      </c>
      <c r="M31" s="251">
        <f t="shared" si="28"/>
        <v>0.5</v>
      </c>
      <c r="N31" s="210">
        <f t="shared" si="28"/>
        <v>6.1</v>
      </c>
      <c r="O31" s="209">
        <f t="shared" si="28"/>
        <v>3.1</v>
      </c>
      <c r="P31" s="204">
        <f t="shared" si="28"/>
        <v>9.1</v>
      </c>
      <c r="Q31" s="247">
        <f t="shared" ref="Q31:AB31" si="29">ROUND(Q25/$S$58*100,1)</f>
        <v>5.2</v>
      </c>
      <c r="R31" s="248">
        <f t="shared" si="29"/>
        <v>3.1</v>
      </c>
      <c r="S31" s="249">
        <f t="shared" si="29"/>
        <v>8.3000000000000007</v>
      </c>
      <c r="T31" s="210">
        <f t="shared" si="29"/>
        <v>0.1</v>
      </c>
      <c r="U31" s="209">
        <f t="shared" si="29"/>
        <v>0</v>
      </c>
      <c r="V31" s="204">
        <f t="shared" si="29"/>
        <v>0.1</v>
      </c>
      <c r="W31" s="210">
        <f t="shared" si="29"/>
        <v>0</v>
      </c>
      <c r="X31" s="209">
        <f t="shared" si="29"/>
        <v>0</v>
      </c>
      <c r="Y31" s="204">
        <f t="shared" si="29"/>
        <v>0</v>
      </c>
      <c r="Z31" s="208">
        <f t="shared" si="29"/>
        <v>0.5</v>
      </c>
      <c r="AA31" s="207">
        <f t="shared" si="29"/>
        <v>0.1</v>
      </c>
      <c r="AB31" s="204">
        <f t="shared" si="29"/>
        <v>0.6</v>
      </c>
      <c r="AC31" s="168"/>
      <c r="AD31" s="168"/>
      <c r="AE31" s="168"/>
      <c r="AF31" s="168"/>
      <c r="AG31" s="168"/>
      <c r="AH31" s="168"/>
      <c r="AI31" s="168"/>
      <c r="AJ31" s="168"/>
      <c r="AK31" s="168"/>
    </row>
    <row r="32" spans="1:37" ht="15" customHeight="1" x14ac:dyDescent="0.2">
      <c r="A32" s="329"/>
      <c r="B32" s="332"/>
      <c r="C32" s="128">
        <v>44926</v>
      </c>
      <c r="D32" s="252"/>
      <c r="E32" s="247">
        <f t="shared" ref="E32:P32" si="30">ROUND(E26/$S$59*100,1)</f>
        <v>6.9</v>
      </c>
      <c r="F32" s="248">
        <f t="shared" si="30"/>
        <v>0.6</v>
      </c>
      <c r="G32" s="253">
        <f t="shared" si="30"/>
        <v>7.5</v>
      </c>
      <c r="H32" s="247">
        <f t="shared" si="30"/>
        <v>0.7</v>
      </c>
      <c r="I32" s="248">
        <f t="shared" si="30"/>
        <v>0.2</v>
      </c>
      <c r="J32" s="249">
        <f t="shared" si="30"/>
        <v>0.9</v>
      </c>
      <c r="K32" s="247">
        <f t="shared" si="30"/>
        <v>0.5</v>
      </c>
      <c r="L32" s="248">
        <f t="shared" si="30"/>
        <v>0.1</v>
      </c>
      <c r="M32" s="253">
        <f t="shared" si="30"/>
        <v>0.6</v>
      </c>
      <c r="N32" s="206">
        <f t="shared" si="30"/>
        <v>6.1</v>
      </c>
      <c r="O32" s="205">
        <f t="shared" si="30"/>
        <v>3.1</v>
      </c>
      <c r="P32" s="204">
        <f t="shared" si="30"/>
        <v>9.1999999999999993</v>
      </c>
      <c r="Q32" s="247">
        <f t="shared" ref="Q32:AB32" si="31">ROUND(Q26/$S$59*100,1)</f>
        <v>5</v>
      </c>
      <c r="R32" s="248">
        <f t="shared" si="31"/>
        <v>3.1</v>
      </c>
      <c r="S32" s="249">
        <f t="shared" si="31"/>
        <v>8.1</v>
      </c>
      <c r="T32" s="206">
        <f t="shared" si="31"/>
        <v>0.2</v>
      </c>
      <c r="U32" s="205">
        <f t="shared" si="31"/>
        <v>0</v>
      </c>
      <c r="V32" s="204">
        <f t="shared" si="31"/>
        <v>0.2</v>
      </c>
      <c r="W32" s="206">
        <f>ROUND(W26/$S$59*100,1)</f>
        <v>0</v>
      </c>
      <c r="X32" s="205">
        <f t="shared" si="31"/>
        <v>0</v>
      </c>
      <c r="Y32" s="204">
        <f t="shared" si="31"/>
        <v>0</v>
      </c>
      <c r="Z32" s="206">
        <f t="shared" si="31"/>
        <v>0.4</v>
      </c>
      <c r="AA32" s="205">
        <f t="shared" si="31"/>
        <v>0.1</v>
      </c>
      <c r="AB32" s="204">
        <f t="shared" si="31"/>
        <v>0.5</v>
      </c>
      <c r="AC32" s="168"/>
      <c r="AD32" s="168"/>
      <c r="AE32" s="168"/>
      <c r="AF32" s="168"/>
      <c r="AG32" s="168"/>
      <c r="AH32" s="168"/>
      <c r="AI32" s="168"/>
      <c r="AJ32" s="168"/>
      <c r="AK32" s="168"/>
    </row>
    <row r="33" spans="1:37" ht="15" customHeight="1" x14ac:dyDescent="0.2">
      <c r="A33" s="330"/>
      <c r="B33" s="333"/>
      <c r="C33" s="5" t="s">
        <v>83</v>
      </c>
      <c r="D33" s="278">
        <f t="shared" ref="D33:AB33" si="32">D32-D31</f>
        <v>0</v>
      </c>
      <c r="E33" s="279">
        <f t="shared" si="32"/>
        <v>0.10000000000000053</v>
      </c>
      <c r="F33" s="280">
        <f t="shared" si="32"/>
        <v>0</v>
      </c>
      <c r="G33" s="281">
        <f t="shared" si="32"/>
        <v>9.9999999999999645E-2</v>
      </c>
      <c r="H33" s="279">
        <f t="shared" si="32"/>
        <v>0.29999999999999993</v>
      </c>
      <c r="I33" s="280">
        <f t="shared" si="32"/>
        <v>0.1</v>
      </c>
      <c r="J33" s="281">
        <f t="shared" si="32"/>
        <v>0.4</v>
      </c>
      <c r="K33" s="279">
        <f t="shared" si="32"/>
        <v>9.9999999999999978E-2</v>
      </c>
      <c r="L33" s="280">
        <f t="shared" si="32"/>
        <v>0</v>
      </c>
      <c r="M33" s="281">
        <f t="shared" si="32"/>
        <v>9.9999999999999978E-2</v>
      </c>
      <c r="N33" s="279">
        <f t="shared" si="32"/>
        <v>0</v>
      </c>
      <c r="O33" s="280">
        <f t="shared" si="32"/>
        <v>0</v>
      </c>
      <c r="P33" s="281">
        <f t="shared" si="32"/>
        <v>9.9999999999999645E-2</v>
      </c>
      <c r="Q33" s="279">
        <f t="shared" si="32"/>
        <v>-0.20000000000000018</v>
      </c>
      <c r="R33" s="280">
        <f t="shared" si="32"/>
        <v>0</v>
      </c>
      <c r="S33" s="281">
        <f t="shared" si="32"/>
        <v>-0.20000000000000107</v>
      </c>
      <c r="T33" s="279">
        <f t="shared" si="32"/>
        <v>0.1</v>
      </c>
      <c r="U33" s="280">
        <f t="shared" si="32"/>
        <v>0</v>
      </c>
      <c r="V33" s="281">
        <f t="shared" si="32"/>
        <v>0.1</v>
      </c>
      <c r="W33" s="279">
        <f t="shared" si="32"/>
        <v>0</v>
      </c>
      <c r="X33" s="280">
        <f t="shared" si="32"/>
        <v>0</v>
      </c>
      <c r="Y33" s="281">
        <f t="shared" si="32"/>
        <v>0</v>
      </c>
      <c r="Z33" s="279">
        <f t="shared" si="32"/>
        <v>-9.9999999999999978E-2</v>
      </c>
      <c r="AA33" s="280">
        <f t="shared" si="32"/>
        <v>0</v>
      </c>
      <c r="AB33" s="281">
        <f t="shared" si="32"/>
        <v>-9.9999999999999978E-2</v>
      </c>
      <c r="AC33" s="168"/>
      <c r="AD33" s="168"/>
      <c r="AE33" s="168"/>
      <c r="AF33" s="168"/>
      <c r="AG33" s="168"/>
      <c r="AH33" s="168"/>
      <c r="AI33" s="168"/>
      <c r="AJ33" s="168"/>
      <c r="AK33" s="168"/>
    </row>
    <row r="34" spans="1:37" ht="15" customHeight="1" x14ac:dyDescent="0.2">
      <c r="H34" s="201"/>
      <c r="I34" s="201"/>
      <c r="J34" s="201"/>
      <c r="K34" s="203"/>
      <c r="L34" s="203"/>
      <c r="M34" s="203"/>
      <c r="N34" s="203"/>
      <c r="O34" s="203"/>
      <c r="P34" s="203"/>
      <c r="Q34" s="201"/>
      <c r="R34" s="201"/>
      <c r="S34" s="201"/>
      <c r="U34" s="202"/>
      <c r="V34" s="202"/>
      <c r="W34" s="172"/>
      <c r="X34" s="172"/>
      <c r="Y34" s="172"/>
      <c r="Z34" s="172"/>
      <c r="AA34" s="172"/>
      <c r="AF34" s="168"/>
      <c r="AG34" s="168"/>
      <c r="AH34" s="168"/>
      <c r="AI34" s="168"/>
      <c r="AJ34" s="168"/>
      <c r="AK34" s="168"/>
    </row>
    <row r="35" spans="1:37" ht="15" customHeight="1" x14ac:dyDescent="0.2">
      <c r="A35" s="334" t="s">
        <v>78</v>
      </c>
      <c r="B35" s="335"/>
      <c r="C35" s="336"/>
      <c r="D35" s="331" t="s">
        <v>0</v>
      </c>
      <c r="E35" s="319" t="s">
        <v>71</v>
      </c>
      <c r="F35" s="320"/>
      <c r="G35" s="321"/>
      <c r="H35" s="319" t="s">
        <v>72</v>
      </c>
      <c r="I35" s="320"/>
      <c r="J35" s="321"/>
      <c r="K35" s="345" t="s">
        <v>9</v>
      </c>
      <c r="L35" s="346"/>
      <c r="M35" s="347"/>
      <c r="N35" s="342" t="s">
        <v>10</v>
      </c>
      <c r="O35" s="343"/>
      <c r="P35" s="344"/>
      <c r="Q35" s="319" t="s">
        <v>11</v>
      </c>
      <c r="R35" s="320"/>
      <c r="S35" s="321"/>
      <c r="T35" s="340" t="s">
        <v>12</v>
      </c>
      <c r="AA35" s="168"/>
      <c r="AC35" s="168"/>
      <c r="AD35" s="168"/>
      <c r="AE35" s="168"/>
      <c r="AF35" s="168"/>
      <c r="AG35" s="168"/>
      <c r="AH35" s="168"/>
      <c r="AI35" s="168"/>
      <c r="AJ35" s="168"/>
      <c r="AK35" s="168"/>
    </row>
    <row r="36" spans="1:37" ht="15" customHeight="1" x14ac:dyDescent="0.2">
      <c r="A36" s="337"/>
      <c r="B36" s="338"/>
      <c r="C36" s="339"/>
      <c r="D36" s="333"/>
      <c r="E36" s="3" t="s">
        <v>6</v>
      </c>
      <c r="F36" s="4" t="s">
        <v>7</v>
      </c>
      <c r="G36" s="200" t="s">
        <v>8</v>
      </c>
      <c r="H36" s="3" t="s">
        <v>6</v>
      </c>
      <c r="I36" s="4" t="s">
        <v>7</v>
      </c>
      <c r="J36" s="200" t="s">
        <v>8</v>
      </c>
      <c r="K36" s="199" t="s">
        <v>6</v>
      </c>
      <c r="L36" s="198" t="s">
        <v>7</v>
      </c>
      <c r="M36" s="197" t="s">
        <v>8</v>
      </c>
      <c r="N36" s="199" t="s">
        <v>6</v>
      </c>
      <c r="O36" s="198" t="s">
        <v>7</v>
      </c>
      <c r="P36" s="197" t="s">
        <v>8</v>
      </c>
      <c r="Q36" s="3" t="s">
        <v>6</v>
      </c>
      <c r="R36" s="4" t="s">
        <v>7</v>
      </c>
      <c r="S36" s="240" t="s">
        <v>8</v>
      </c>
      <c r="T36" s="341"/>
      <c r="AC36" s="168"/>
      <c r="AD36" s="168"/>
      <c r="AE36" s="168"/>
      <c r="AF36" s="168"/>
      <c r="AG36" s="168"/>
      <c r="AH36" s="168"/>
      <c r="AI36" s="168"/>
      <c r="AJ36" s="168"/>
      <c r="AK36" s="168"/>
    </row>
    <row r="37" spans="1:37" ht="15" customHeight="1" x14ac:dyDescent="0.2">
      <c r="A37" s="331" t="s">
        <v>88</v>
      </c>
      <c r="B37" s="331" t="s">
        <v>84</v>
      </c>
      <c r="C37" s="117">
        <v>44561</v>
      </c>
      <c r="D37" s="178">
        <v>792</v>
      </c>
      <c r="E37" s="193"/>
      <c r="F37" s="190"/>
      <c r="G37" s="194"/>
      <c r="H37" s="193">
        <v>0</v>
      </c>
      <c r="I37" s="190">
        <v>0</v>
      </c>
      <c r="J37" s="194">
        <v>0</v>
      </c>
      <c r="K37" s="187">
        <v>10</v>
      </c>
      <c r="L37" s="190">
        <v>1</v>
      </c>
      <c r="M37" s="184">
        <v>11</v>
      </c>
      <c r="N37" s="187">
        <v>750</v>
      </c>
      <c r="O37" s="190">
        <v>28</v>
      </c>
      <c r="P37" s="184">
        <v>778</v>
      </c>
      <c r="Q37" s="187">
        <f t="shared" ref="Q37:S38" si="33">SUM(E4,H4,K4,N4,T4,Q4,W4,Z4,E37,H37,K37,N37)</f>
        <v>761</v>
      </c>
      <c r="R37" s="190">
        <f t="shared" si="33"/>
        <v>29</v>
      </c>
      <c r="S37" s="188">
        <f t="shared" si="33"/>
        <v>790</v>
      </c>
      <c r="T37" s="178">
        <v>2</v>
      </c>
      <c r="AC37" s="168"/>
      <c r="AD37" s="168"/>
      <c r="AE37" s="168"/>
      <c r="AF37" s="168"/>
      <c r="AG37" s="168"/>
      <c r="AH37" s="168"/>
      <c r="AI37" s="168"/>
      <c r="AJ37" s="168"/>
      <c r="AK37" s="168"/>
    </row>
    <row r="38" spans="1:37" ht="15" customHeight="1" x14ac:dyDescent="0.2">
      <c r="A38" s="332"/>
      <c r="B38" s="332"/>
      <c r="C38" s="128">
        <v>44926</v>
      </c>
      <c r="D38" s="215">
        <f>815-23</f>
        <v>792</v>
      </c>
      <c r="E38" s="187">
        <v>0</v>
      </c>
      <c r="F38" s="186">
        <v>0</v>
      </c>
      <c r="G38" s="184">
        <v>0</v>
      </c>
      <c r="H38" s="187">
        <v>0</v>
      </c>
      <c r="I38" s="186">
        <v>0</v>
      </c>
      <c r="J38" s="184">
        <v>0</v>
      </c>
      <c r="K38" s="187">
        <v>12</v>
      </c>
      <c r="L38" s="186">
        <v>1</v>
      </c>
      <c r="M38" s="188">
        <v>13</v>
      </c>
      <c r="N38" s="187">
        <f>770-N44</f>
        <v>750</v>
      </c>
      <c r="O38" s="186">
        <f>31-O44</f>
        <v>28</v>
      </c>
      <c r="P38" s="188">
        <f>801-P44</f>
        <v>778</v>
      </c>
      <c r="Q38" s="187">
        <f t="shared" si="33"/>
        <v>763</v>
      </c>
      <c r="R38" s="186">
        <f t="shared" si="33"/>
        <v>29</v>
      </c>
      <c r="S38" s="188">
        <f t="shared" si="33"/>
        <v>792</v>
      </c>
      <c r="T38" s="178"/>
      <c r="AC38" s="168"/>
      <c r="AD38" s="168"/>
      <c r="AE38" s="168"/>
      <c r="AF38" s="168"/>
      <c r="AG38" s="168"/>
      <c r="AH38" s="168"/>
      <c r="AI38" s="168"/>
      <c r="AJ38" s="168"/>
      <c r="AK38" s="168"/>
    </row>
    <row r="39" spans="1:37" ht="15" customHeight="1" x14ac:dyDescent="0.2">
      <c r="A39" s="332"/>
      <c r="B39" s="333"/>
      <c r="C39" s="5" t="s">
        <v>83</v>
      </c>
      <c r="D39" s="269">
        <f t="shared" ref="D39:T39" si="34">D38-D37</f>
        <v>0</v>
      </c>
      <c r="E39" s="270">
        <f t="shared" si="34"/>
        <v>0</v>
      </c>
      <c r="F39" s="271">
        <f t="shared" si="34"/>
        <v>0</v>
      </c>
      <c r="G39" s="272">
        <f t="shared" si="34"/>
        <v>0</v>
      </c>
      <c r="H39" s="270">
        <f t="shared" si="34"/>
        <v>0</v>
      </c>
      <c r="I39" s="271">
        <f t="shared" si="34"/>
        <v>0</v>
      </c>
      <c r="J39" s="272">
        <f t="shared" si="34"/>
        <v>0</v>
      </c>
      <c r="K39" s="270">
        <f t="shared" si="34"/>
        <v>2</v>
      </c>
      <c r="L39" s="271">
        <f t="shared" si="34"/>
        <v>0</v>
      </c>
      <c r="M39" s="272">
        <f t="shared" si="34"/>
        <v>2</v>
      </c>
      <c r="N39" s="270">
        <f t="shared" si="34"/>
        <v>0</v>
      </c>
      <c r="O39" s="271">
        <f t="shared" si="34"/>
        <v>0</v>
      </c>
      <c r="P39" s="272">
        <f t="shared" si="34"/>
        <v>0</v>
      </c>
      <c r="Q39" s="270">
        <f t="shared" si="34"/>
        <v>2</v>
      </c>
      <c r="R39" s="271">
        <f t="shared" si="34"/>
        <v>0</v>
      </c>
      <c r="S39" s="272">
        <f t="shared" si="34"/>
        <v>2</v>
      </c>
      <c r="T39" s="269">
        <f t="shared" si="34"/>
        <v>-2</v>
      </c>
      <c r="AC39" s="168"/>
      <c r="AD39" s="168"/>
      <c r="AE39" s="168"/>
      <c r="AF39" s="168"/>
      <c r="AG39" s="168"/>
      <c r="AH39" s="168"/>
      <c r="AI39" s="168"/>
      <c r="AJ39" s="168"/>
      <c r="AK39" s="168"/>
    </row>
    <row r="40" spans="1:37" ht="15" customHeight="1" x14ac:dyDescent="0.2">
      <c r="A40" s="332"/>
      <c r="B40" s="331" t="s">
        <v>76</v>
      </c>
      <c r="C40" s="117">
        <v>44561</v>
      </c>
      <c r="D40" s="289">
        <v>18063</v>
      </c>
      <c r="E40" s="187">
        <v>20</v>
      </c>
      <c r="F40" s="186">
        <v>3</v>
      </c>
      <c r="G40" s="184">
        <v>23</v>
      </c>
      <c r="H40" s="187"/>
      <c r="I40" s="186"/>
      <c r="J40" s="184"/>
      <c r="K40" s="187">
        <v>570</v>
      </c>
      <c r="L40" s="186">
        <v>243</v>
      </c>
      <c r="M40" s="184">
        <v>813</v>
      </c>
      <c r="N40" s="187">
        <v>9803</v>
      </c>
      <c r="O40" s="186">
        <v>1240</v>
      </c>
      <c r="P40" s="184">
        <v>11043</v>
      </c>
      <c r="Q40" s="187">
        <f t="shared" ref="Q40:S40" si="35">SUM(E7,H7,K7,N7,T7,Q7,W7,Z7,E40,H40,K40,N40)</f>
        <v>14829</v>
      </c>
      <c r="R40" s="190">
        <f t="shared" si="35"/>
        <v>2995</v>
      </c>
      <c r="S40" s="188">
        <f t="shared" si="35"/>
        <v>17824</v>
      </c>
      <c r="T40" s="183">
        <v>239</v>
      </c>
      <c r="AC40" s="168"/>
      <c r="AD40" s="168"/>
      <c r="AE40" s="168"/>
      <c r="AF40" s="168"/>
      <c r="AG40" s="168"/>
      <c r="AH40" s="168"/>
      <c r="AI40" s="168"/>
      <c r="AJ40" s="168"/>
      <c r="AK40" s="168"/>
    </row>
    <row r="41" spans="1:37" ht="15" customHeight="1" x14ac:dyDescent="0.2">
      <c r="A41" s="332"/>
      <c r="B41" s="332"/>
      <c r="C41" s="128">
        <v>44926</v>
      </c>
      <c r="D41" s="214">
        <f>18877-902</f>
        <v>17975</v>
      </c>
      <c r="E41" s="187">
        <f>31-E47</f>
        <v>17</v>
      </c>
      <c r="F41" s="186">
        <f>4-F47</f>
        <v>2</v>
      </c>
      <c r="G41" s="188">
        <f>35-G47</f>
        <v>19</v>
      </c>
      <c r="H41" s="187">
        <v>8</v>
      </c>
      <c r="I41" s="186">
        <v>2</v>
      </c>
      <c r="J41" s="188">
        <v>10</v>
      </c>
      <c r="K41" s="295">
        <v>527</v>
      </c>
      <c r="L41" s="296">
        <v>230</v>
      </c>
      <c r="M41" s="302">
        <v>757</v>
      </c>
      <c r="N41" s="295">
        <v>9566</v>
      </c>
      <c r="O41" s="296">
        <v>1305</v>
      </c>
      <c r="P41" s="302">
        <v>10871</v>
      </c>
      <c r="Q41" s="295">
        <v>14567</v>
      </c>
      <c r="R41" s="296">
        <v>3074</v>
      </c>
      <c r="S41" s="297">
        <v>17641</v>
      </c>
      <c r="T41" s="184">
        <f>368-T47</f>
        <v>334</v>
      </c>
      <c r="V41" s="298"/>
      <c r="W41" s="298"/>
      <c r="X41" s="298"/>
      <c r="AC41" s="168"/>
      <c r="AD41" s="168"/>
      <c r="AE41" s="168"/>
      <c r="AF41" s="168"/>
      <c r="AG41" s="168"/>
      <c r="AH41" s="168"/>
      <c r="AI41" s="168"/>
      <c r="AJ41" s="168"/>
      <c r="AK41" s="168"/>
    </row>
    <row r="42" spans="1:37" ht="15" customHeight="1" x14ac:dyDescent="0.2">
      <c r="A42" s="333"/>
      <c r="B42" s="333"/>
      <c r="C42" s="5" t="s">
        <v>83</v>
      </c>
      <c r="D42" s="269">
        <f t="shared" ref="D42:T42" si="36">D41-D40</f>
        <v>-88</v>
      </c>
      <c r="E42" s="270">
        <f t="shared" si="36"/>
        <v>-3</v>
      </c>
      <c r="F42" s="271">
        <f t="shared" si="36"/>
        <v>-1</v>
      </c>
      <c r="G42" s="272">
        <f t="shared" si="36"/>
        <v>-4</v>
      </c>
      <c r="H42" s="270">
        <f t="shared" si="36"/>
        <v>8</v>
      </c>
      <c r="I42" s="271">
        <f t="shared" si="36"/>
        <v>2</v>
      </c>
      <c r="J42" s="272">
        <f t="shared" si="36"/>
        <v>10</v>
      </c>
      <c r="K42" s="270">
        <f t="shared" si="36"/>
        <v>-43</v>
      </c>
      <c r="L42" s="271">
        <f t="shared" si="36"/>
        <v>-13</v>
      </c>
      <c r="M42" s="272">
        <f t="shared" si="36"/>
        <v>-56</v>
      </c>
      <c r="N42" s="270">
        <f t="shared" si="36"/>
        <v>-237</v>
      </c>
      <c r="O42" s="271">
        <f t="shared" si="36"/>
        <v>65</v>
      </c>
      <c r="P42" s="272">
        <f t="shared" si="36"/>
        <v>-172</v>
      </c>
      <c r="Q42" s="270">
        <f t="shared" si="36"/>
        <v>-262</v>
      </c>
      <c r="R42" s="271">
        <f t="shared" si="36"/>
        <v>79</v>
      </c>
      <c r="S42" s="282">
        <f t="shared" si="36"/>
        <v>-183</v>
      </c>
      <c r="T42" s="272">
        <f t="shared" si="36"/>
        <v>95</v>
      </c>
      <c r="AC42" s="168"/>
      <c r="AD42" s="168"/>
      <c r="AE42" s="168"/>
      <c r="AF42" s="168"/>
      <c r="AG42" s="168"/>
      <c r="AH42" s="168"/>
      <c r="AI42" s="168"/>
      <c r="AJ42" s="168"/>
      <c r="AK42" s="168"/>
    </row>
    <row r="43" spans="1:37" ht="15" customHeight="1" x14ac:dyDescent="0.2">
      <c r="A43" s="331" t="s">
        <v>87</v>
      </c>
      <c r="B43" s="331" t="s">
        <v>84</v>
      </c>
      <c r="C43" s="117">
        <v>44561</v>
      </c>
      <c r="D43" s="195">
        <v>23</v>
      </c>
      <c r="E43" s="193"/>
      <c r="F43" s="190"/>
      <c r="G43" s="194"/>
      <c r="H43" s="193"/>
      <c r="I43" s="190"/>
      <c r="J43" s="194"/>
      <c r="K43" s="193"/>
      <c r="L43" s="190"/>
      <c r="M43" s="194"/>
      <c r="N43" s="193">
        <v>22</v>
      </c>
      <c r="O43" s="190">
        <v>1</v>
      </c>
      <c r="P43" s="192">
        <v>23</v>
      </c>
      <c r="Q43" s="187">
        <f t="shared" ref="Q43:S44" si="37">SUM(E10,H10,K10,N10,T10,Q10,W10,Z10,E43,H43,K43,N43)</f>
        <v>22</v>
      </c>
      <c r="R43" s="190">
        <f t="shared" si="37"/>
        <v>1</v>
      </c>
      <c r="S43" s="185">
        <f t="shared" si="37"/>
        <v>23</v>
      </c>
      <c r="T43" s="194"/>
      <c r="AC43" s="168"/>
      <c r="AD43" s="168"/>
      <c r="AE43" s="168"/>
      <c r="AF43" s="168"/>
      <c r="AG43" s="168"/>
      <c r="AH43" s="168"/>
      <c r="AI43" s="168"/>
      <c r="AJ43" s="168"/>
      <c r="AK43" s="168"/>
    </row>
    <row r="44" spans="1:37" ht="15" customHeight="1" x14ac:dyDescent="0.2">
      <c r="A44" s="332"/>
      <c r="B44" s="332"/>
      <c r="C44" s="128">
        <v>44926</v>
      </c>
      <c r="D44" s="178">
        <v>23</v>
      </c>
      <c r="E44" s="187"/>
      <c r="F44" s="186"/>
      <c r="G44" s="189"/>
      <c r="H44" s="187"/>
      <c r="I44" s="186"/>
      <c r="J44" s="189"/>
      <c r="K44" s="187"/>
      <c r="L44" s="186"/>
      <c r="M44" s="189"/>
      <c r="N44" s="187">
        <v>20</v>
      </c>
      <c r="O44" s="186">
        <v>3</v>
      </c>
      <c r="P44" s="189">
        <v>23</v>
      </c>
      <c r="Q44" s="187">
        <f t="shared" si="37"/>
        <v>20</v>
      </c>
      <c r="R44" s="186">
        <f t="shared" si="37"/>
        <v>3</v>
      </c>
      <c r="S44" s="185">
        <f t="shared" si="37"/>
        <v>23</v>
      </c>
      <c r="T44" s="184">
        <v>0</v>
      </c>
      <c r="AC44" s="168"/>
      <c r="AD44" s="168"/>
      <c r="AE44" s="168"/>
      <c r="AF44" s="168"/>
      <c r="AG44" s="168"/>
      <c r="AH44" s="168"/>
      <c r="AI44" s="168"/>
      <c r="AJ44" s="168"/>
      <c r="AK44" s="168"/>
    </row>
    <row r="45" spans="1:37" ht="15" customHeight="1" x14ac:dyDescent="0.2">
      <c r="A45" s="332"/>
      <c r="B45" s="333"/>
      <c r="C45" s="5" t="s">
        <v>83</v>
      </c>
      <c r="D45" s="269">
        <f t="shared" ref="D45:T45" si="38">D44-D43</f>
        <v>0</v>
      </c>
      <c r="E45" s="270">
        <f t="shared" si="38"/>
        <v>0</v>
      </c>
      <c r="F45" s="271">
        <f t="shared" si="38"/>
        <v>0</v>
      </c>
      <c r="G45" s="272">
        <f t="shared" si="38"/>
        <v>0</v>
      </c>
      <c r="H45" s="270">
        <f t="shared" si="38"/>
        <v>0</v>
      </c>
      <c r="I45" s="271">
        <f t="shared" si="38"/>
        <v>0</v>
      </c>
      <c r="J45" s="272">
        <f t="shared" si="38"/>
        <v>0</v>
      </c>
      <c r="K45" s="270">
        <f t="shared" si="38"/>
        <v>0</v>
      </c>
      <c r="L45" s="271">
        <f t="shared" si="38"/>
        <v>0</v>
      </c>
      <c r="M45" s="272">
        <f t="shared" si="38"/>
        <v>0</v>
      </c>
      <c r="N45" s="270">
        <f t="shared" si="38"/>
        <v>-2</v>
      </c>
      <c r="O45" s="271">
        <f t="shared" si="38"/>
        <v>2</v>
      </c>
      <c r="P45" s="272">
        <f t="shared" si="38"/>
        <v>0</v>
      </c>
      <c r="Q45" s="270">
        <f t="shared" si="38"/>
        <v>-2</v>
      </c>
      <c r="R45" s="271">
        <f t="shared" si="38"/>
        <v>2</v>
      </c>
      <c r="S45" s="282">
        <f t="shared" si="38"/>
        <v>0</v>
      </c>
      <c r="T45" s="272">
        <f t="shared" si="38"/>
        <v>0</v>
      </c>
      <c r="AC45" s="168"/>
      <c r="AD45" s="168"/>
      <c r="AE45" s="168"/>
      <c r="AF45" s="168"/>
      <c r="AG45" s="168"/>
      <c r="AH45" s="168"/>
      <c r="AI45" s="168"/>
      <c r="AJ45" s="168"/>
      <c r="AK45" s="168"/>
    </row>
    <row r="46" spans="1:37" ht="15" customHeight="1" x14ac:dyDescent="0.2">
      <c r="A46" s="332"/>
      <c r="B46" s="331" t="s">
        <v>76</v>
      </c>
      <c r="C46" s="117">
        <v>44561</v>
      </c>
      <c r="D46" s="178">
        <v>902</v>
      </c>
      <c r="E46" s="193">
        <v>14</v>
      </c>
      <c r="F46" s="190">
        <v>2</v>
      </c>
      <c r="G46" s="194">
        <v>16</v>
      </c>
      <c r="H46" s="193"/>
      <c r="I46" s="190"/>
      <c r="J46" s="194"/>
      <c r="K46" s="193">
        <v>77</v>
      </c>
      <c r="L46" s="190">
        <v>63</v>
      </c>
      <c r="M46" s="194">
        <v>140</v>
      </c>
      <c r="N46" s="193">
        <v>78</v>
      </c>
      <c r="O46" s="190">
        <v>55</v>
      </c>
      <c r="P46" s="192">
        <v>133</v>
      </c>
      <c r="Q46" s="187">
        <f t="shared" ref="Q46:S47" si="39">SUM(E13,H13,K13,N13,T13,Q13,W13,Z13,E46,H46,K46,N46)</f>
        <v>606</v>
      </c>
      <c r="R46" s="190">
        <f t="shared" si="39"/>
        <v>268</v>
      </c>
      <c r="S46" s="185">
        <f t="shared" si="39"/>
        <v>874</v>
      </c>
      <c r="T46" s="192">
        <v>28</v>
      </c>
      <c r="AC46" s="168"/>
      <c r="AD46" s="168"/>
      <c r="AE46" s="168"/>
      <c r="AF46" s="168"/>
      <c r="AG46" s="168"/>
      <c r="AH46" s="168"/>
      <c r="AI46" s="168"/>
      <c r="AJ46" s="168"/>
      <c r="AK46" s="168"/>
    </row>
    <row r="47" spans="1:37" ht="15" customHeight="1" x14ac:dyDescent="0.2">
      <c r="A47" s="332"/>
      <c r="B47" s="332"/>
      <c r="C47" s="128">
        <v>44926</v>
      </c>
      <c r="D47" s="178">
        <v>902</v>
      </c>
      <c r="E47" s="187">
        <v>14</v>
      </c>
      <c r="F47" s="186">
        <v>2</v>
      </c>
      <c r="G47" s="189">
        <v>16</v>
      </c>
      <c r="H47" s="187">
        <v>0</v>
      </c>
      <c r="I47" s="186">
        <v>0</v>
      </c>
      <c r="J47" s="189">
        <v>0</v>
      </c>
      <c r="K47" s="187">
        <v>77</v>
      </c>
      <c r="L47" s="186">
        <v>64</v>
      </c>
      <c r="M47" s="189">
        <v>141</v>
      </c>
      <c r="N47" s="187">
        <v>72</v>
      </c>
      <c r="O47" s="186">
        <v>52</v>
      </c>
      <c r="P47" s="189">
        <v>124</v>
      </c>
      <c r="Q47" s="187">
        <f t="shared" si="39"/>
        <v>601</v>
      </c>
      <c r="R47" s="186">
        <f t="shared" si="39"/>
        <v>267</v>
      </c>
      <c r="S47" s="185">
        <f t="shared" si="39"/>
        <v>868</v>
      </c>
      <c r="T47" s="184">
        <v>34</v>
      </c>
      <c r="AC47" s="168"/>
      <c r="AD47" s="168"/>
      <c r="AE47" s="168"/>
      <c r="AF47" s="168"/>
      <c r="AG47" s="168"/>
      <c r="AH47" s="168"/>
      <c r="AI47" s="168"/>
      <c r="AJ47" s="168"/>
      <c r="AK47" s="168"/>
    </row>
    <row r="48" spans="1:37" ht="15" customHeight="1" x14ac:dyDescent="0.2">
      <c r="A48" s="333"/>
      <c r="B48" s="333"/>
      <c r="C48" s="5" t="s">
        <v>83</v>
      </c>
      <c r="D48" s="269">
        <f t="shared" ref="D48:T48" si="40">D47-D46</f>
        <v>0</v>
      </c>
      <c r="E48" s="270">
        <f t="shared" si="40"/>
        <v>0</v>
      </c>
      <c r="F48" s="271">
        <f t="shared" si="40"/>
        <v>0</v>
      </c>
      <c r="G48" s="272">
        <f t="shared" si="40"/>
        <v>0</v>
      </c>
      <c r="H48" s="270">
        <f t="shared" si="40"/>
        <v>0</v>
      </c>
      <c r="I48" s="271">
        <f t="shared" si="40"/>
        <v>0</v>
      </c>
      <c r="J48" s="272">
        <f t="shared" si="40"/>
        <v>0</v>
      </c>
      <c r="K48" s="270">
        <f t="shared" si="40"/>
        <v>0</v>
      </c>
      <c r="L48" s="271">
        <f t="shared" si="40"/>
        <v>1</v>
      </c>
      <c r="M48" s="272">
        <f t="shared" si="40"/>
        <v>1</v>
      </c>
      <c r="N48" s="270">
        <f t="shared" si="40"/>
        <v>-6</v>
      </c>
      <c r="O48" s="271">
        <f t="shared" si="40"/>
        <v>-3</v>
      </c>
      <c r="P48" s="272">
        <f t="shared" si="40"/>
        <v>-9</v>
      </c>
      <c r="Q48" s="270">
        <f t="shared" si="40"/>
        <v>-5</v>
      </c>
      <c r="R48" s="271">
        <f t="shared" si="40"/>
        <v>-1</v>
      </c>
      <c r="S48" s="282">
        <f t="shared" si="40"/>
        <v>-6</v>
      </c>
      <c r="T48" s="272">
        <f t="shared" si="40"/>
        <v>6</v>
      </c>
      <c r="AC48" s="168"/>
      <c r="AD48" s="168"/>
      <c r="AE48" s="168"/>
      <c r="AF48" s="168"/>
      <c r="AG48" s="168"/>
      <c r="AH48" s="168"/>
      <c r="AI48" s="168"/>
      <c r="AJ48" s="168"/>
      <c r="AK48" s="168"/>
    </row>
    <row r="49" spans="1:37" ht="15" customHeight="1" x14ac:dyDescent="0.2">
      <c r="A49" s="331" t="s">
        <v>86</v>
      </c>
      <c r="B49" s="331" t="s">
        <v>84</v>
      </c>
      <c r="C49" s="117">
        <v>44561</v>
      </c>
      <c r="D49" s="178">
        <v>926</v>
      </c>
      <c r="E49" s="193">
        <v>0</v>
      </c>
      <c r="F49" s="190">
        <v>0</v>
      </c>
      <c r="G49" s="192">
        <v>0</v>
      </c>
      <c r="H49" s="193">
        <v>0</v>
      </c>
      <c r="I49" s="190">
        <v>0</v>
      </c>
      <c r="J49" s="192">
        <v>0</v>
      </c>
      <c r="K49" s="187">
        <v>4</v>
      </c>
      <c r="L49" s="186">
        <v>0</v>
      </c>
      <c r="M49" s="189">
        <v>4</v>
      </c>
      <c r="N49" s="187">
        <v>909</v>
      </c>
      <c r="O49" s="186">
        <v>10</v>
      </c>
      <c r="P49" s="184">
        <v>919</v>
      </c>
      <c r="Q49" s="187">
        <f t="shared" ref="Q49:S50" si="41">SUM(E16,H16,K16,N16,T16,Q16,W16,Z16,E49,H49,K49,N49)</f>
        <v>914</v>
      </c>
      <c r="R49" s="190">
        <f t="shared" si="41"/>
        <v>10</v>
      </c>
      <c r="S49" s="185">
        <f t="shared" si="41"/>
        <v>924</v>
      </c>
      <c r="T49" s="184">
        <v>2</v>
      </c>
      <c r="AC49" s="168"/>
      <c r="AD49" s="168"/>
      <c r="AE49" s="168"/>
      <c r="AF49" s="168"/>
      <c r="AG49" s="168"/>
      <c r="AH49" s="168"/>
      <c r="AI49" s="168"/>
      <c r="AJ49" s="168"/>
      <c r="AK49" s="168"/>
    </row>
    <row r="50" spans="1:37" ht="15" customHeight="1" x14ac:dyDescent="0.2">
      <c r="A50" s="332"/>
      <c r="B50" s="332"/>
      <c r="C50" s="128">
        <v>44926</v>
      </c>
      <c r="D50" s="178">
        <v>926</v>
      </c>
      <c r="E50" s="187">
        <v>0</v>
      </c>
      <c r="F50" s="186">
        <v>0</v>
      </c>
      <c r="G50" s="184">
        <v>0</v>
      </c>
      <c r="H50" s="187">
        <v>0</v>
      </c>
      <c r="I50" s="296">
        <v>0</v>
      </c>
      <c r="J50" s="184">
        <v>0</v>
      </c>
      <c r="K50" s="187">
        <v>4</v>
      </c>
      <c r="L50" s="186">
        <v>0</v>
      </c>
      <c r="M50" s="189">
        <v>4</v>
      </c>
      <c r="N50" s="187">
        <v>908</v>
      </c>
      <c r="O50" s="186">
        <v>12</v>
      </c>
      <c r="P50" s="184">
        <v>920</v>
      </c>
      <c r="Q50" s="187">
        <f t="shared" si="41"/>
        <v>913</v>
      </c>
      <c r="R50" s="186">
        <f t="shared" si="41"/>
        <v>12</v>
      </c>
      <c r="S50" s="185">
        <f t="shared" si="41"/>
        <v>925</v>
      </c>
      <c r="T50" s="184">
        <v>1</v>
      </c>
      <c r="AC50" s="168"/>
      <c r="AD50" s="168"/>
      <c r="AE50" s="168"/>
      <c r="AF50" s="168"/>
      <c r="AG50" s="168"/>
      <c r="AH50" s="168"/>
      <c r="AI50" s="168"/>
      <c r="AJ50" s="168"/>
      <c r="AK50" s="168"/>
    </row>
    <row r="51" spans="1:37" ht="15" customHeight="1" x14ac:dyDescent="0.2">
      <c r="A51" s="332"/>
      <c r="B51" s="333"/>
      <c r="C51" s="5" t="s">
        <v>83</v>
      </c>
      <c r="D51" s="269">
        <f t="shared" ref="D51:T51" si="42">D50-D49</f>
        <v>0</v>
      </c>
      <c r="E51" s="270">
        <f t="shared" si="42"/>
        <v>0</v>
      </c>
      <c r="F51" s="271">
        <f t="shared" si="42"/>
        <v>0</v>
      </c>
      <c r="G51" s="272">
        <f t="shared" si="42"/>
        <v>0</v>
      </c>
      <c r="H51" s="270">
        <f t="shared" si="42"/>
        <v>0</v>
      </c>
      <c r="I51" s="271">
        <f t="shared" si="42"/>
        <v>0</v>
      </c>
      <c r="J51" s="272">
        <f t="shared" si="42"/>
        <v>0</v>
      </c>
      <c r="K51" s="270">
        <f t="shared" si="42"/>
        <v>0</v>
      </c>
      <c r="L51" s="271">
        <f t="shared" si="42"/>
        <v>0</v>
      </c>
      <c r="M51" s="272">
        <f t="shared" si="42"/>
        <v>0</v>
      </c>
      <c r="N51" s="270">
        <f t="shared" si="42"/>
        <v>-1</v>
      </c>
      <c r="O51" s="271">
        <f t="shared" si="42"/>
        <v>2</v>
      </c>
      <c r="P51" s="272">
        <f t="shared" si="42"/>
        <v>1</v>
      </c>
      <c r="Q51" s="270">
        <f t="shared" si="42"/>
        <v>-1</v>
      </c>
      <c r="R51" s="271">
        <f t="shared" si="42"/>
        <v>2</v>
      </c>
      <c r="S51" s="272">
        <f t="shared" si="42"/>
        <v>1</v>
      </c>
      <c r="T51" s="269">
        <f t="shared" si="42"/>
        <v>-1</v>
      </c>
      <c r="AC51" s="168"/>
      <c r="AD51" s="168"/>
      <c r="AE51" s="168"/>
      <c r="AF51" s="168"/>
      <c r="AG51" s="168"/>
      <c r="AH51" s="168"/>
      <c r="AI51" s="168"/>
      <c r="AJ51" s="168"/>
      <c r="AK51" s="168"/>
    </row>
    <row r="52" spans="1:37" ht="15" customHeight="1" x14ac:dyDescent="0.2">
      <c r="A52" s="332"/>
      <c r="B52" s="331" t="s">
        <v>76</v>
      </c>
      <c r="C52" s="117">
        <v>44561</v>
      </c>
      <c r="D52" s="178">
        <v>10935</v>
      </c>
      <c r="E52" s="187">
        <v>0</v>
      </c>
      <c r="F52" s="186">
        <v>0</v>
      </c>
      <c r="G52" s="184">
        <v>0</v>
      </c>
      <c r="H52" s="187">
        <v>0</v>
      </c>
      <c r="I52" s="186">
        <v>0</v>
      </c>
      <c r="J52" s="184">
        <v>0</v>
      </c>
      <c r="K52" s="187">
        <v>69</v>
      </c>
      <c r="L52" s="186">
        <v>28</v>
      </c>
      <c r="M52" s="184">
        <v>97</v>
      </c>
      <c r="N52" s="191">
        <v>8547</v>
      </c>
      <c r="O52" s="190">
        <v>801</v>
      </c>
      <c r="P52" s="192">
        <v>9348</v>
      </c>
      <c r="Q52" s="187">
        <f t="shared" ref="Q52:S53" si="43">SUM(E19,H19,K19,N19,T19,Q19,W19,Z19,E52,H52,K52,N52)</f>
        <v>9465</v>
      </c>
      <c r="R52" s="190">
        <f t="shared" si="43"/>
        <v>1260</v>
      </c>
      <c r="S52" s="184">
        <f t="shared" si="43"/>
        <v>10725</v>
      </c>
      <c r="T52" s="192">
        <v>210</v>
      </c>
      <c r="AC52" s="168"/>
      <c r="AD52" s="168"/>
      <c r="AE52" s="168"/>
      <c r="AF52" s="168"/>
      <c r="AG52" s="168"/>
      <c r="AH52" s="168"/>
      <c r="AI52" s="168"/>
      <c r="AJ52" s="168"/>
      <c r="AK52" s="168"/>
    </row>
    <row r="53" spans="1:37" ht="15" customHeight="1" x14ac:dyDescent="0.2">
      <c r="A53" s="332"/>
      <c r="B53" s="332"/>
      <c r="C53" s="128">
        <v>44926</v>
      </c>
      <c r="D53" s="178">
        <v>10891</v>
      </c>
      <c r="E53" s="187">
        <v>0</v>
      </c>
      <c r="F53" s="186">
        <v>0</v>
      </c>
      <c r="G53" s="184">
        <v>0</v>
      </c>
      <c r="H53" s="187">
        <v>2</v>
      </c>
      <c r="I53" s="186">
        <v>0</v>
      </c>
      <c r="J53" s="184">
        <v>2</v>
      </c>
      <c r="K53" s="295">
        <v>46</v>
      </c>
      <c r="L53" s="296">
        <v>26</v>
      </c>
      <c r="M53" s="303">
        <v>72</v>
      </c>
      <c r="N53" s="295">
        <v>8461</v>
      </c>
      <c r="O53" s="296">
        <v>839</v>
      </c>
      <c r="P53" s="303">
        <v>9300</v>
      </c>
      <c r="Q53" s="295">
        <f t="shared" si="43"/>
        <v>9351</v>
      </c>
      <c r="R53" s="296">
        <f t="shared" si="43"/>
        <v>1295</v>
      </c>
      <c r="S53" s="184">
        <f t="shared" si="43"/>
        <v>10646</v>
      </c>
      <c r="T53" s="184">
        <v>245</v>
      </c>
      <c r="AC53" s="168"/>
      <c r="AD53" s="168"/>
      <c r="AE53" s="168"/>
      <c r="AF53" s="168"/>
      <c r="AG53" s="168"/>
      <c r="AH53" s="168"/>
      <c r="AI53" s="168"/>
      <c r="AJ53" s="168"/>
      <c r="AK53" s="168"/>
    </row>
    <row r="54" spans="1:37" ht="15" customHeight="1" x14ac:dyDescent="0.2">
      <c r="A54" s="333"/>
      <c r="B54" s="333"/>
      <c r="C54" s="5" t="s">
        <v>83</v>
      </c>
      <c r="D54" s="269">
        <f t="shared" ref="D54:T54" si="44">D53-D52</f>
        <v>-44</v>
      </c>
      <c r="E54" s="270">
        <f t="shared" si="44"/>
        <v>0</v>
      </c>
      <c r="F54" s="271">
        <f t="shared" si="44"/>
        <v>0</v>
      </c>
      <c r="G54" s="272">
        <f t="shared" si="44"/>
        <v>0</v>
      </c>
      <c r="H54" s="270">
        <f t="shared" si="44"/>
        <v>2</v>
      </c>
      <c r="I54" s="271">
        <f t="shared" si="44"/>
        <v>0</v>
      </c>
      <c r="J54" s="272">
        <f t="shared" si="44"/>
        <v>2</v>
      </c>
      <c r="K54" s="270">
        <f t="shared" si="44"/>
        <v>-23</v>
      </c>
      <c r="L54" s="271">
        <f t="shared" si="44"/>
        <v>-2</v>
      </c>
      <c r="M54" s="272">
        <f t="shared" si="44"/>
        <v>-25</v>
      </c>
      <c r="N54" s="270">
        <f t="shared" si="44"/>
        <v>-86</v>
      </c>
      <c r="O54" s="271">
        <f t="shared" si="44"/>
        <v>38</v>
      </c>
      <c r="P54" s="272">
        <f t="shared" si="44"/>
        <v>-48</v>
      </c>
      <c r="Q54" s="270">
        <f t="shared" si="44"/>
        <v>-114</v>
      </c>
      <c r="R54" s="271">
        <f t="shared" si="44"/>
        <v>35</v>
      </c>
      <c r="S54" s="272">
        <f t="shared" si="44"/>
        <v>-79</v>
      </c>
      <c r="T54" s="272">
        <f t="shared" si="44"/>
        <v>35</v>
      </c>
      <c r="AC54" s="168"/>
      <c r="AD54" s="168"/>
      <c r="AE54" s="168"/>
      <c r="AF54" s="168"/>
      <c r="AG54" s="168"/>
      <c r="AH54" s="168"/>
      <c r="AI54" s="168"/>
      <c r="AJ54" s="168"/>
      <c r="AK54" s="168"/>
    </row>
    <row r="55" spans="1:37" ht="15" customHeight="1" x14ac:dyDescent="0.2">
      <c r="A55" s="331" t="s">
        <v>11</v>
      </c>
      <c r="B55" s="331" t="s">
        <v>84</v>
      </c>
      <c r="C55" s="117">
        <v>44561</v>
      </c>
      <c r="D55" s="178">
        <f>D22</f>
        <v>1741</v>
      </c>
      <c r="E55" s="187">
        <f t="shared" ref="E55:J55" si="45">E37+E43+E49</f>
        <v>0</v>
      </c>
      <c r="F55" s="186">
        <f t="shared" si="45"/>
        <v>0</v>
      </c>
      <c r="G55" s="189">
        <f t="shared" si="45"/>
        <v>0</v>
      </c>
      <c r="H55" s="187">
        <f t="shared" si="45"/>
        <v>0</v>
      </c>
      <c r="I55" s="186">
        <f t="shared" si="45"/>
        <v>0</v>
      </c>
      <c r="J55" s="189">
        <f t="shared" si="45"/>
        <v>0</v>
      </c>
      <c r="K55" s="187">
        <f t="shared" ref="K55:P55" si="46">SUM(K37,K43,K49)</f>
        <v>14</v>
      </c>
      <c r="L55" s="186">
        <f t="shared" si="46"/>
        <v>1</v>
      </c>
      <c r="M55" s="189">
        <f t="shared" si="46"/>
        <v>15</v>
      </c>
      <c r="N55" s="187">
        <f t="shared" si="46"/>
        <v>1681</v>
      </c>
      <c r="O55" s="186">
        <f t="shared" si="46"/>
        <v>39</v>
      </c>
      <c r="P55" s="189">
        <f t="shared" si="46"/>
        <v>1720</v>
      </c>
      <c r="Q55" s="187">
        <f t="shared" ref="Q55:S56" si="47">SUM(E22,H22,K22,N22,T22,Q22,W22,Z22,E55,H55,K55,N55)</f>
        <v>1697</v>
      </c>
      <c r="R55" s="190">
        <f t="shared" si="47"/>
        <v>40</v>
      </c>
      <c r="S55" s="184">
        <f t="shared" si="47"/>
        <v>1737</v>
      </c>
      <c r="T55" s="194">
        <f>SUM(T37,T43,T49)</f>
        <v>4</v>
      </c>
      <c r="AC55" s="168"/>
      <c r="AD55" s="168"/>
      <c r="AE55" s="168"/>
      <c r="AF55" s="168"/>
      <c r="AG55" s="168"/>
      <c r="AH55" s="168"/>
      <c r="AI55" s="168"/>
      <c r="AJ55" s="168"/>
      <c r="AK55" s="168"/>
    </row>
    <row r="56" spans="1:37" ht="15" customHeight="1" x14ac:dyDescent="0.2">
      <c r="A56" s="332"/>
      <c r="B56" s="332"/>
      <c r="C56" s="128">
        <v>44926</v>
      </c>
      <c r="D56" s="178">
        <f>D23</f>
        <v>1741</v>
      </c>
      <c r="E56" s="187">
        <f t="shared" ref="E56:J56" si="48">SUM(E38,E44,E50)</f>
        <v>0</v>
      </c>
      <c r="F56" s="186">
        <f t="shared" si="48"/>
        <v>0</v>
      </c>
      <c r="G56" s="189">
        <f t="shared" si="48"/>
        <v>0</v>
      </c>
      <c r="H56" s="187">
        <f t="shared" si="48"/>
        <v>0</v>
      </c>
      <c r="I56" s="186">
        <f t="shared" si="48"/>
        <v>0</v>
      </c>
      <c r="J56" s="189">
        <f t="shared" si="48"/>
        <v>0</v>
      </c>
      <c r="K56" s="187">
        <f t="shared" ref="K56:P56" si="49">SUM(K38,K44,K50)</f>
        <v>16</v>
      </c>
      <c r="L56" s="186">
        <f t="shared" si="49"/>
        <v>1</v>
      </c>
      <c r="M56" s="189">
        <f t="shared" si="49"/>
        <v>17</v>
      </c>
      <c r="N56" s="187">
        <f t="shared" si="49"/>
        <v>1678</v>
      </c>
      <c r="O56" s="186">
        <f t="shared" si="49"/>
        <v>43</v>
      </c>
      <c r="P56" s="189">
        <f t="shared" si="49"/>
        <v>1721</v>
      </c>
      <c r="Q56" s="187">
        <f t="shared" si="47"/>
        <v>1696</v>
      </c>
      <c r="R56" s="186">
        <f t="shared" si="47"/>
        <v>44</v>
      </c>
      <c r="S56" s="184">
        <f t="shared" si="47"/>
        <v>1740</v>
      </c>
      <c r="T56" s="184">
        <f>SUM(T38,T44,T50)</f>
        <v>1</v>
      </c>
      <c r="AC56" s="168"/>
      <c r="AD56" s="168"/>
      <c r="AE56" s="168"/>
      <c r="AF56" s="168"/>
      <c r="AG56" s="168"/>
      <c r="AH56" s="168"/>
      <c r="AI56" s="168"/>
      <c r="AJ56" s="168"/>
      <c r="AK56" s="168"/>
    </row>
    <row r="57" spans="1:37" ht="15" customHeight="1" x14ac:dyDescent="0.2">
      <c r="A57" s="332"/>
      <c r="B57" s="333"/>
      <c r="C57" s="5" t="s">
        <v>83</v>
      </c>
      <c r="D57" s="269">
        <f>D56-D55</f>
        <v>0</v>
      </c>
      <c r="E57" s="270">
        <f>E56-E55</f>
        <v>0</v>
      </c>
      <c r="F57" s="271">
        <f t="shared" ref="F57:T57" si="50">F56-F55</f>
        <v>0</v>
      </c>
      <c r="G57" s="272">
        <f t="shared" si="50"/>
        <v>0</v>
      </c>
      <c r="H57" s="270">
        <f t="shared" si="50"/>
        <v>0</v>
      </c>
      <c r="I57" s="271">
        <f t="shared" si="50"/>
        <v>0</v>
      </c>
      <c r="J57" s="272">
        <f t="shared" si="50"/>
        <v>0</v>
      </c>
      <c r="K57" s="270">
        <f t="shared" si="50"/>
        <v>2</v>
      </c>
      <c r="L57" s="271">
        <f t="shared" si="50"/>
        <v>0</v>
      </c>
      <c r="M57" s="272">
        <f t="shared" si="50"/>
        <v>2</v>
      </c>
      <c r="N57" s="270">
        <f t="shared" si="50"/>
        <v>-3</v>
      </c>
      <c r="O57" s="271">
        <f t="shared" si="50"/>
        <v>4</v>
      </c>
      <c r="P57" s="272">
        <f t="shared" si="50"/>
        <v>1</v>
      </c>
      <c r="Q57" s="270">
        <f t="shared" si="50"/>
        <v>-1</v>
      </c>
      <c r="R57" s="271">
        <f t="shared" si="50"/>
        <v>4</v>
      </c>
      <c r="S57" s="283">
        <f t="shared" si="50"/>
        <v>3</v>
      </c>
      <c r="T57" s="272">
        <f t="shared" si="50"/>
        <v>-3</v>
      </c>
      <c r="AC57" s="168"/>
      <c r="AD57" s="168"/>
      <c r="AE57" s="168"/>
      <c r="AF57" s="168"/>
      <c r="AG57" s="168"/>
      <c r="AH57" s="168"/>
      <c r="AI57" s="168"/>
      <c r="AJ57" s="168"/>
      <c r="AK57" s="168"/>
    </row>
    <row r="58" spans="1:37" ht="15" customHeight="1" x14ac:dyDescent="0.2">
      <c r="A58" s="332"/>
      <c r="B58" s="331" t="s">
        <v>76</v>
      </c>
      <c r="C58" s="117">
        <v>44561</v>
      </c>
      <c r="D58" s="178">
        <f>D25</f>
        <v>29900</v>
      </c>
      <c r="E58" s="187">
        <f>SUM(E40,E46,E52)</f>
        <v>34</v>
      </c>
      <c r="F58" s="186">
        <f t="shared" ref="F58:G58" si="51">SUM(F40,F46,F52)</f>
        <v>5</v>
      </c>
      <c r="G58" s="189">
        <f t="shared" si="51"/>
        <v>39</v>
      </c>
      <c r="H58" s="187">
        <f>SUM(H40,H46,H52)</f>
        <v>0</v>
      </c>
      <c r="I58" s="186">
        <f t="shared" ref="I58:J58" si="52">SUM(I40,I46,I52)</f>
        <v>0</v>
      </c>
      <c r="J58" s="189">
        <f t="shared" si="52"/>
        <v>0</v>
      </c>
      <c r="K58" s="187">
        <f>SUM(K40,K46,K52)</f>
        <v>716</v>
      </c>
      <c r="L58" s="186">
        <f t="shared" ref="L58:M58" si="53">SUM(L40,L46,L52)</f>
        <v>334</v>
      </c>
      <c r="M58" s="189">
        <f t="shared" si="53"/>
        <v>1050</v>
      </c>
      <c r="N58" s="187">
        <f t="shared" ref="N58:P58" si="54">SUM(N40,N46,N52)</f>
        <v>18428</v>
      </c>
      <c r="O58" s="186">
        <f t="shared" si="54"/>
        <v>2096</v>
      </c>
      <c r="P58" s="189">
        <f t="shared" si="54"/>
        <v>20524</v>
      </c>
      <c r="Q58" s="187">
        <f t="shared" ref="Q58:S59" si="55">SUM(E25,H25,K25,N25,T25,Q25,W25,Z25,E58,H58,K58,N58)</f>
        <v>24900</v>
      </c>
      <c r="R58" s="190">
        <f t="shared" si="55"/>
        <v>4523</v>
      </c>
      <c r="S58" s="184">
        <f t="shared" si="55"/>
        <v>29423</v>
      </c>
      <c r="T58" s="184">
        <f>SUM(T40,T46,T52)</f>
        <v>477</v>
      </c>
      <c r="AC58" s="168"/>
      <c r="AD58" s="168"/>
      <c r="AE58" s="168"/>
      <c r="AF58" s="168"/>
      <c r="AG58" s="168"/>
      <c r="AH58" s="168"/>
      <c r="AI58" s="168"/>
      <c r="AJ58" s="168"/>
      <c r="AK58" s="168"/>
    </row>
    <row r="59" spans="1:37" ht="15" customHeight="1" x14ac:dyDescent="0.2">
      <c r="A59" s="332"/>
      <c r="B59" s="332"/>
      <c r="C59" s="128">
        <v>44926</v>
      </c>
      <c r="D59" s="178">
        <f>D26</f>
        <v>29768</v>
      </c>
      <c r="E59" s="187">
        <f>SUM(E41,E47,E53)</f>
        <v>31</v>
      </c>
      <c r="F59" s="186">
        <f>SUM(F41,F47,F53)</f>
        <v>4</v>
      </c>
      <c r="G59" s="189">
        <f>SUM(G41,G47,G53)</f>
        <v>35</v>
      </c>
      <c r="H59" s="187">
        <f>SUM(H41,H47,H53)</f>
        <v>10</v>
      </c>
      <c r="I59" s="186">
        <f>SUM(I41,I47,I53)</f>
        <v>2</v>
      </c>
      <c r="J59" s="189">
        <f>SUM(J41,J47,J53)</f>
        <v>12</v>
      </c>
      <c r="K59" s="295">
        <f>SUM(K41,K47,K53)</f>
        <v>650</v>
      </c>
      <c r="L59" s="296">
        <f>SUM(L41,L47,L53)</f>
        <v>320</v>
      </c>
      <c r="M59" s="301">
        <f>SUM(M41,M47,M53)</f>
        <v>970</v>
      </c>
      <c r="N59" s="295">
        <f t="shared" ref="N59:P59" si="56">SUM(N41,N47,N53)</f>
        <v>18099</v>
      </c>
      <c r="O59" s="296">
        <f t="shared" si="56"/>
        <v>2196</v>
      </c>
      <c r="P59" s="302">
        <f t="shared" si="56"/>
        <v>20295</v>
      </c>
      <c r="Q59" s="295">
        <f t="shared" si="55"/>
        <v>24519</v>
      </c>
      <c r="R59" s="296">
        <f>SUM(F26,I26,L26,O26,U26,R26,X26,AA26,F59,I59,L59,O59)</f>
        <v>4636</v>
      </c>
      <c r="S59" s="184">
        <f t="shared" si="55"/>
        <v>29155</v>
      </c>
      <c r="T59" s="184">
        <f>SUM(T41,T47,T53)</f>
        <v>613</v>
      </c>
      <c r="AC59" s="168"/>
      <c r="AD59" s="168"/>
      <c r="AE59" s="168"/>
      <c r="AF59" s="168"/>
      <c r="AG59" s="168"/>
      <c r="AH59" s="168"/>
      <c r="AI59" s="168"/>
      <c r="AJ59" s="168"/>
      <c r="AK59" s="168"/>
    </row>
    <row r="60" spans="1:37" ht="15" customHeight="1" x14ac:dyDescent="0.2">
      <c r="A60" s="333"/>
      <c r="B60" s="333"/>
      <c r="C60" s="5" t="s">
        <v>83</v>
      </c>
      <c r="D60" s="269">
        <f t="shared" ref="D60:T60" si="57">D59-D58</f>
        <v>-132</v>
      </c>
      <c r="E60" s="270">
        <f t="shared" si="57"/>
        <v>-3</v>
      </c>
      <c r="F60" s="271">
        <f t="shared" si="57"/>
        <v>-1</v>
      </c>
      <c r="G60" s="272">
        <f t="shared" si="57"/>
        <v>-4</v>
      </c>
      <c r="H60" s="270">
        <f t="shared" si="57"/>
        <v>10</v>
      </c>
      <c r="I60" s="271">
        <f t="shared" si="57"/>
        <v>2</v>
      </c>
      <c r="J60" s="272">
        <f t="shared" si="57"/>
        <v>12</v>
      </c>
      <c r="K60" s="270">
        <f t="shared" si="57"/>
        <v>-66</v>
      </c>
      <c r="L60" s="271">
        <f t="shared" si="57"/>
        <v>-14</v>
      </c>
      <c r="M60" s="272">
        <f t="shared" si="57"/>
        <v>-80</v>
      </c>
      <c r="N60" s="270">
        <f t="shared" si="57"/>
        <v>-329</v>
      </c>
      <c r="O60" s="271">
        <f t="shared" si="57"/>
        <v>100</v>
      </c>
      <c r="P60" s="272">
        <f t="shared" si="57"/>
        <v>-229</v>
      </c>
      <c r="Q60" s="270">
        <f t="shared" si="57"/>
        <v>-381</v>
      </c>
      <c r="R60" s="271">
        <f t="shared" si="57"/>
        <v>113</v>
      </c>
      <c r="S60" s="282">
        <f t="shared" si="57"/>
        <v>-268</v>
      </c>
      <c r="T60" s="272">
        <f t="shared" si="57"/>
        <v>136</v>
      </c>
      <c r="AC60" s="168"/>
      <c r="AD60" s="168"/>
      <c r="AE60" s="168"/>
      <c r="AF60" s="168"/>
      <c r="AG60" s="168"/>
      <c r="AH60" s="168"/>
      <c r="AI60" s="168"/>
      <c r="AJ60" s="168"/>
      <c r="AK60" s="168"/>
    </row>
    <row r="61" spans="1:37" ht="15" customHeight="1" x14ac:dyDescent="0.2">
      <c r="A61" s="328" t="s">
        <v>85</v>
      </c>
      <c r="B61" s="331" t="s">
        <v>84</v>
      </c>
      <c r="C61" s="117">
        <v>44561</v>
      </c>
      <c r="D61" s="242"/>
      <c r="E61" s="254">
        <f t="shared" ref="E61:S61" si="58">ROUND(E55/$S$55*100,1)</f>
        <v>0</v>
      </c>
      <c r="F61" s="255">
        <f t="shared" si="58"/>
        <v>0</v>
      </c>
      <c r="G61" s="256">
        <f t="shared" si="58"/>
        <v>0</v>
      </c>
      <c r="H61" s="254">
        <f t="shared" si="58"/>
        <v>0</v>
      </c>
      <c r="I61" s="255">
        <f t="shared" si="58"/>
        <v>0</v>
      </c>
      <c r="J61" s="256">
        <f t="shared" si="58"/>
        <v>0</v>
      </c>
      <c r="K61" s="254">
        <f t="shared" si="58"/>
        <v>0.8</v>
      </c>
      <c r="L61" s="255">
        <f t="shared" si="58"/>
        <v>0.1</v>
      </c>
      <c r="M61" s="257">
        <f t="shared" si="58"/>
        <v>0.9</v>
      </c>
      <c r="N61" s="254">
        <f t="shared" si="58"/>
        <v>96.8</v>
      </c>
      <c r="O61" s="255">
        <f t="shared" si="58"/>
        <v>2.2000000000000002</v>
      </c>
      <c r="P61" s="257">
        <f t="shared" si="58"/>
        <v>99</v>
      </c>
      <c r="Q61" s="254">
        <f t="shared" si="58"/>
        <v>97.7</v>
      </c>
      <c r="R61" s="255">
        <f t="shared" si="58"/>
        <v>2.2999999999999998</v>
      </c>
      <c r="S61" s="258">
        <f t="shared" si="58"/>
        <v>100</v>
      </c>
      <c r="T61" s="259"/>
      <c r="AC61" s="168"/>
      <c r="AD61" s="168"/>
      <c r="AE61" s="168"/>
      <c r="AF61" s="168"/>
      <c r="AG61" s="168"/>
      <c r="AH61" s="168"/>
      <c r="AI61" s="168"/>
      <c r="AJ61" s="168"/>
      <c r="AK61" s="168"/>
    </row>
    <row r="62" spans="1:37" ht="15" customHeight="1" x14ac:dyDescent="0.2">
      <c r="A62" s="329"/>
      <c r="B62" s="332"/>
      <c r="C62" s="128">
        <v>44926</v>
      </c>
      <c r="D62" s="246"/>
      <c r="E62" s="260">
        <f t="shared" ref="E62:R62" si="59">ROUND(E56/$S$56*100,1)</f>
        <v>0</v>
      </c>
      <c r="F62" s="261">
        <f t="shared" si="59"/>
        <v>0</v>
      </c>
      <c r="G62" s="262">
        <f t="shared" si="59"/>
        <v>0</v>
      </c>
      <c r="H62" s="260">
        <f t="shared" si="59"/>
        <v>0</v>
      </c>
      <c r="I62" s="261">
        <f t="shared" si="59"/>
        <v>0</v>
      </c>
      <c r="J62" s="262">
        <f t="shared" si="59"/>
        <v>0</v>
      </c>
      <c r="K62" s="260">
        <f t="shared" si="59"/>
        <v>0.9</v>
      </c>
      <c r="L62" s="261">
        <f t="shared" si="59"/>
        <v>0.1</v>
      </c>
      <c r="M62" s="263">
        <f t="shared" si="59"/>
        <v>1</v>
      </c>
      <c r="N62" s="260">
        <f t="shared" si="59"/>
        <v>96.4</v>
      </c>
      <c r="O62" s="261">
        <f t="shared" si="59"/>
        <v>2.5</v>
      </c>
      <c r="P62" s="263">
        <f t="shared" si="59"/>
        <v>98.9</v>
      </c>
      <c r="Q62" s="260">
        <f t="shared" si="59"/>
        <v>97.5</v>
      </c>
      <c r="R62" s="261">
        <f t="shared" si="59"/>
        <v>2.5</v>
      </c>
      <c r="S62" s="264">
        <f>ROUND(S56/$S$56*100,1)</f>
        <v>100</v>
      </c>
      <c r="T62" s="249"/>
      <c r="AC62" s="168"/>
      <c r="AD62" s="168"/>
      <c r="AE62" s="168"/>
      <c r="AF62" s="168"/>
      <c r="AG62" s="168"/>
      <c r="AH62" s="168"/>
      <c r="AI62" s="168"/>
      <c r="AJ62" s="168"/>
      <c r="AK62" s="168"/>
    </row>
    <row r="63" spans="1:37" ht="15" customHeight="1" x14ac:dyDescent="0.2">
      <c r="A63" s="329"/>
      <c r="B63" s="333"/>
      <c r="C63" s="5" t="s">
        <v>83</v>
      </c>
      <c r="D63" s="278">
        <f t="shared" ref="D63:T63" si="60">D62-D61</f>
        <v>0</v>
      </c>
      <c r="E63" s="279">
        <f t="shared" si="60"/>
        <v>0</v>
      </c>
      <c r="F63" s="280">
        <f t="shared" si="60"/>
        <v>0</v>
      </c>
      <c r="G63" s="281">
        <f t="shared" si="60"/>
        <v>0</v>
      </c>
      <c r="H63" s="279">
        <f t="shared" si="60"/>
        <v>0</v>
      </c>
      <c r="I63" s="280">
        <f t="shared" si="60"/>
        <v>0</v>
      </c>
      <c r="J63" s="281">
        <f t="shared" si="60"/>
        <v>0</v>
      </c>
      <c r="K63" s="279">
        <f t="shared" si="60"/>
        <v>9.9999999999999978E-2</v>
      </c>
      <c r="L63" s="280">
        <f t="shared" si="60"/>
        <v>0</v>
      </c>
      <c r="M63" s="281">
        <f t="shared" si="60"/>
        <v>9.9999999999999978E-2</v>
      </c>
      <c r="N63" s="279">
        <f t="shared" si="60"/>
        <v>-0.39999999999999147</v>
      </c>
      <c r="O63" s="280">
        <f t="shared" si="60"/>
        <v>0.29999999999999982</v>
      </c>
      <c r="P63" s="281">
        <f t="shared" si="60"/>
        <v>-9.9999999999994316E-2</v>
      </c>
      <c r="Q63" s="279">
        <f t="shared" si="60"/>
        <v>-0.20000000000000284</v>
      </c>
      <c r="R63" s="280">
        <f t="shared" si="60"/>
        <v>0.20000000000000018</v>
      </c>
      <c r="S63" s="284">
        <f t="shared" si="60"/>
        <v>0</v>
      </c>
      <c r="T63" s="281">
        <f t="shared" si="60"/>
        <v>0</v>
      </c>
      <c r="AC63" s="168"/>
      <c r="AD63" s="168"/>
      <c r="AE63" s="168"/>
      <c r="AF63" s="168"/>
      <c r="AG63" s="168"/>
      <c r="AH63" s="168"/>
      <c r="AI63" s="168"/>
      <c r="AJ63" s="168"/>
      <c r="AK63" s="168"/>
    </row>
    <row r="64" spans="1:37" ht="15" customHeight="1" x14ac:dyDescent="0.2">
      <c r="A64" s="329"/>
      <c r="B64" s="331" t="s">
        <v>76</v>
      </c>
      <c r="C64" s="117">
        <v>44561</v>
      </c>
      <c r="D64" s="183"/>
      <c r="E64" s="182">
        <f>ROUND(E58/S$58*100,1)</f>
        <v>0.1</v>
      </c>
      <c r="F64" s="181">
        <f>ROUND(F58/S58*100,1)</f>
        <v>0</v>
      </c>
      <c r="G64" s="180">
        <f>ROUND(G58/S58*100,1)</f>
        <v>0.1</v>
      </c>
      <c r="H64" s="182">
        <f>ROUND(H58/S58*100,1)</f>
        <v>0</v>
      </c>
      <c r="I64" s="181">
        <f>ROUND(I58/S58*100,1)</f>
        <v>0</v>
      </c>
      <c r="J64" s="180">
        <f>ROUND(J58/S58*100,1)</f>
        <v>0</v>
      </c>
      <c r="K64" s="182">
        <f>ROUND(K58/S58*100,1)</f>
        <v>2.4</v>
      </c>
      <c r="L64" s="181">
        <f>ROUND(L58/S58*100,1)</f>
        <v>1.1000000000000001</v>
      </c>
      <c r="M64" s="180">
        <f>ROUND(M58/S58*100,1)</f>
        <v>3.6</v>
      </c>
      <c r="N64" s="182">
        <f>ROUND(N58/S58*100,1)</f>
        <v>62.6</v>
      </c>
      <c r="O64" s="181">
        <f>ROUND(O58/S58*100,1)</f>
        <v>7.1</v>
      </c>
      <c r="P64" s="180">
        <f>ROUND(P58/S58*100,1)</f>
        <v>69.8</v>
      </c>
      <c r="Q64" s="182">
        <f>ROUND(Q58/S58*100,1)</f>
        <v>84.6</v>
      </c>
      <c r="R64" s="181">
        <f>ROUND(R58/S58*100,1)</f>
        <v>15.4</v>
      </c>
      <c r="S64" s="180">
        <v>100</v>
      </c>
      <c r="T64" s="179"/>
      <c r="AC64" s="168"/>
      <c r="AD64" s="168"/>
      <c r="AE64" s="168"/>
      <c r="AF64" s="168"/>
      <c r="AG64" s="168"/>
      <c r="AH64" s="168"/>
      <c r="AI64" s="168"/>
      <c r="AJ64" s="168"/>
      <c r="AK64" s="168"/>
    </row>
    <row r="65" spans="1:37" ht="15" customHeight="1" x14ac:dyDescent="0.2">
      <c r="A65" s="329"/>
      <c r="B65" s="332"/>
      <c r="C65" s="128">
        <v>44926</v>
      </c>
      <c r="D65" s="178"/>
      <c r="E65" s="176">
        <f>ROUND(E59/S59*100,1)</f>
        <v>0.1</v>
      </c>
      <c r="F65" s="177">
        <f>ROUND(F59/S59*100,1)</f>
        <v>0</v>
      </c>
      <c r="G65" s="174">
        <f>ROUND(G59/S59*100,1)</f>
        <v>0.1</v>
      </c>
      <c r="H65" s="176">
        <f>ROUND(H59/S59*100,1)</f>
        <v>0</v>
      </c>
      <c r="I65" s="177">
        <f>ROUND(I59/S59*100,1)</f>
        <v>0</v>
      </c>
      <c r="J65" s="174">
        <f>ROUND(J59/S59*100,1)</f>
        <v>0</v>
      </c>
      <c r="K65" s="176">
        <f>ROUND(K59/S59*100,1)</f>
        <v>2.2000000000000002</v>
      </c>
      <c r="L65" s="175">
        <f>ROUND(L59/S59*100,1)</f>
        <v>1.1000000000000001</v>
      </c>
      <c r="M65" s="174">
        <f>ROUND(M59/S59*100,1)</f>
        <v>3.3</v>
      </c>
      <c r="N65" s="176">
        <f>ROUND(N59/S59*100,1)</f>
        <v>62.1</v>
      </c>
      <c r="O65" s="175">
        <f>ROUND(O59/S59*100,1)</f>
        <v>7.5</v>
      </c>
      <c r="P65" s="174">
        <f>ROUND(P59/S59*100,1)</f>
        <v>69.599999999999994</v>
      </c>
      <c r="Q65" s="176">
        <f>ROUND(Q59/S59*100,1)</f>
        <v>84.1</v>
      </c>
      <c r="R65" s="175">
        <f>ROUND(R59/S59*100,1)</f>
        <v>15.9</v>
      </c>
      <c r="S65" s="174">
        <v>100</v>
      </c>
      <c r="T65" s="173"/>
      <c r="AC65" s="168"/>
      <c r="AD65" s="168"/>
      <c r="AE65" s="168"/>
      <c r="AF65" s="168"/>
      <c r="AG65" s="168"/>
      <c r="AH65" s="168"/>
      <c r="AI65" s="168"/>
      <c r="AJ65" s="168"/>
      <c r="AK65" s="168"/>
    </row>
    <row r="66" spans="1:37" ht="15" customHeight="1" x14ac:dyDescent="0.2">
      <c r="A66" s="330"/>
      <c r="B66" s="333"/>
      <c r="C66" s="5" t="s">
        <v>83</v>
      </c>
      <c r="D66" s="278">
        <f t="shared" ref="D66:T66" si="61">D65-D64</f>
        <v>0</v>
      </c>
      <c r="E66" s="279">
        <f t="shared" si="61"/>
        <v>0</v>
      </c>
      <c r="F66" s="280">
        <f t="shared" si="61"/>
        <v>0</v>
      </c>
      <c r="G66" s="281">
        <f t="shared" si="61"/>
        <v>0</v>
      </c>
      <c r="H66" s="279">
        <f t="shared" si="61"/>
        <v>0</v>
      </c>
      <c r="I66" s="280">
        <f t="shared" si="61"/>
        <v>0</v>
      </c>
      <c r="J66" s="281">
        <f t="shared" si="61"/>
        <v>0</v>
      </c>
      <c r="K66" s="279">
        <f t="shared" si="61"/>
        <v>-0.19999999999999973</v>
      </c>
      <c r="L66" s="280">
        <f t="shared" si="61"/>
        <v>0</v>
      </c>
      <c r="M66" s="281">
        <f t="shared" si="61"/>
        <v>-0.30000000000000027</v>
      </c>
      <c r="N66" s="279">
        <f t="shared" si="61"/>
        <v>-0.5</v>
      </c>
      <c r="O66" s="280">
        <f t="shared" si="61"/>
        <v>0.40000000000000036</v>
      </c>
      <c r="P66" s="281">
        <f t="shared" si="61"/>
        <v>-0.20000000000000284</v>
      </c>
      <c r="Q66" s="279">
        <f t="shared" si="61"/>
        <v>-0.5</v>
      </c>
      <c r="R66" s="280">
        <f t="shared" si="61"/>
        <v>0.5</v>
      </c>
      <c r="S66" s="281">
        <f t="shared" si="61"/>
        <v>0</v>
      </c>
      <c r="T66" s="278">
        <f t="shared" si="61"/>
        <v>0</v>
      </c>
      <c r="AC66" s="168"/>
      <c r="AD66" s="168"/>
      <c r="AE66" s="168"/>
      <c r="AF66" s="168"/>
      <c r="AG66" s="168"/>
      <c r="AH66" s="168"/>
      <c r="AI66" s="168"/>
      <c r="AJ66" s="168"/>
      <c r="AK66" s="168"/>
    </row>
    <row r="67" spans="1:37" s="104" customFormat="1" ht="14.15" customHeight="1" x14ac:dyDescent="0.2">
      <c r="A67" s="106" t="s">
        <v>82</v>
      </c>
    </row>
    <row r="68" spans="1:37" s="104" customFormat="1" ht="14.15" customHeight="1" x14ac:dyDescent="0.2">
      <c r="A68" s="225" t="s">
        <v>93</v>
      </c>
    </row>
    <row r="69" spans="1:37" s="104" customFormat="1" ht="14.15" customHeight="1" x14ac:dyDescent="0.2">
      <c r="A69" s="105" t="s">
        <v>94</v>
      </c>
    </row>
    <row r="70" spans="1:37" s="104" customFormat="1" ht="30.75" customHeight="1" x14ac:dyDescent="0.2">
      <c r="A70" s="322" t="s">
        <v>95</v>
      </c>
      <c r="B70" s="322"/>
      <c r="C70" s="322"/>
      <c r="D70" s="322"/>
      <c r="E70" s="322"/>
      <c r="F70" s="322"/>
      <c r="G70" s="322"/>
      <c r="H70" s="322"/>
      <c r="I70" s="322"/>
      <c r="J70" s="322"/>
      <c r="K70" s="322"/>
      <c r="L70" s="322"/>
      <c r="M70" s="322"/>
      <c r="N70" s="322"/>
      <c r="O70" s="322"/>
      <c r="P70" s="322"/>
      <c r="Q70" s="322"/>
      <c r="R70" s="322"/>
      <c r="S70" s="322"/>
      <c r="T70" s="322"/>
      <c r="U70" s="322"/>
      <c r="V70" s="322"/>
      <c r="W70" s="322"/>
      <c r="X70" s="322"/>
      <c r="Y70" s="322"/>
      <c r="Z70" s="322"/>
      <c r="AA70" s="322"/>
      <c r="AB70" s="322"/>
      <c r="AC70" s="322"/>
    </row>
  </sheetData>
  <mergeCells count="49">
    <mergeCell ref="Z2:AB2"/>
    <mergeCell ref="W2:Y2"/>
    <mergeCell ref="E35:G35"/>
    <mergeCell ref="A2:C3"/>
    <mergeCell ref="B4:B6"/>
    <mergeCell ref="B31:B33"/>
    <mergeCell ref="D2:D3"/>
    <mergeCell ref="T35:T36"/>
    <mergeCell ref="N35:P35"/>
    <mergeCell ref="T2:V2"/>
    <mergeCell ref="D35:D36"/>
    <mergeCell ref="K2:M2"/>
    <mergeCell ref="Q2:S2"/>
    <mergeCell ref="B16:B18"/>
    <mergeCell ref="Q35:S35"/>
    <mergeCell ref="K35:M35"/>
    <mergeCell ref="E2:G2"/>
    <mergeCell ref="N2:P2"/>
    <mergeCell ref="H2:J2"/>
    <mergeCell ref="B19:B21"/>
    <mergeCell ref="H35:J35"/>
    <mergeCell ref="A4:A9"/>
    <mergeCell ref="B7:B9"/>
    <mergeCell ref="B49:B51"/>
    <mergeCell ref="B52:B54"/>
    <mergeCell ref="B10:B12"/>
    <mergeCell ref="B13:B15"/>
    <mergeCell ref="A16:A21"/>
    <mergeCell ref="B22:B24"/>
    <mergeCell ref="B25:B27"/>
    <mergeCell ref="A28:A33"/>
    <mergeCell ref="B28:B30"/>
    <mergeCell ref="A35:C36"/>
    <mergeCell ref="B43:B45"/>
    <mergeCell ref="A22:A27"/>
    <mergeCell ref="A10:A15"/>
    <mergeCell ref="A70:AC70"/>
    <mergeCell ref="A61:A66"/>
    <mergeCell ref="B61:B63"/>
    <mergeCell ref="B64:B66"/>
    <mergeCell ref="A37:A42"/>
    <mergeCell ref="B37:B39"/>
    <mergeCell ref="A43:A48"/>
    <mergeCell ref="B40:B42"/>
    <mergeCell ref="A49:A54"/>
    <mergeCell ref="A55:A60"/>
    <mergeCell ref="B55:B57"/>
    <mergeCell ref="B58:B60"/>
    <mergeCell ref="B46:B48"/>
  </mergeCells>
  <phoneticPr fontId="1"/>
  <conditionalFormatting sqref="D6:AB6 D9:AB9 D12:AB12 D15:AB15 D18:AB18 D21:AB21 D24:AB24 D27:AB27 D30:AB30 D33:AB33 D39:T39 D42:T42 D45:T45 D48:T48 D51:T51 D54:T54 D57:T57 D60:T60 D63:T63 D66:T66">
    <cfRule type="cellIs" dxfId="117" priority="1" operator="equal">
      <formula>0</formula>
    </cfRule>
  </conditionalFormatting>
  <printOptions horizontalCentered="1" verticalCentered="1"/>
  <pageMargins left="0.39370078740157483" right="0.39370078740157483" top="0.19685039370078741" bottom="0.19685039370078741" header="0.51181102362204722" footer="0.51181102362204722"/>
  <pageSetup paperSize="8" scale="72" fitToHeight="0" orientation="landscape" r:id="rId1"/>
  <headerFooter alignWithMargins="0"/>
  <ignoredErrors>
    <ignoredError sqref="D2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P51"/>
  <sheetViews>
    <sheetView view="pageBreakPreview" zoomScale="70" zoomScaleNormal="100" zoomScaleSheetLayoutView="70" workbookViewId="0">
      <pane xSplit="2" ySplit="3" topLeftCell="C34" activePane="bottomRight" state="frozen"/>
      <selection activeCell="K12" sqref="K12"/>
      <selection pane="topRight" activeCell="K12" sqref="K12"/>
      <selection pane="bottomLeft" activeCell="K12" sqref="K12"/>
      <selection pane="bottomRight" activeCell="K12" sqref="K12"/>
    </sheetView>
  </sheetViews>
  <sheetFormatPr defaultColWidth="9" defaultRowHeight="13" customHeight="1" x14ac:dyDescent="0.2"/>
  <cols>
    <col min="1" max="1" width="12.453125" style="20" customWidth="1"/>
    <col min="2" max="2" width="5.90625" style="11" customWidth="1"/>
    <col min="3" max="42" width="5.453125" style="11" customWidth="1"/>
    <col min="43" max="259" width="9" style="11"/>
    <col min="260" max="260" width="12.453125" style="11" customWidth="1"/>
    <col min="261" max="261" width="5.90625" style="11" customWidth="1"/>
    <col min="262" max="298" width="5.453125" style="11" customWidth="1"/>
    <col min="299" max="515" width="9" style="11"/>
    <col min="516" max="516" width="12.453125" style="11" customWidth="1"/>
    <col min="517" max="517" width="5.90625" style="11" customWidth="1"/>
    <col min="518" max="554" width="5.453125" style="11" customWidth="1"/>
    <col min="555" max="771" width="9" style="11"/>
    <col min="772" max="772" width="12.453125" style="11" customWidth="1"/>
    <col min="773" max="773" width="5.90625" style="11" customWidth="1"/>
    <col min="774" max="810" width="5.453125" style="11" customWidth="1"/>
    <col min="811" max="1027" width="9" style="11"/>
    <col min="1028" max="1028" width="12.453125" style="11" customWidth="1"/>
    <col min="1029" max="1029" width="5.90625" style="11" customWidth="1"/>
    <col min="1030" max="1066" width="5.453125" style="11" customWidth="1"/>
    <col min="1067" max="1283" width="9" style="11"/>
    <col min="1284" max="1284" width="12.453125" style="11" customWidth="1"/>
    <col min="1285" max="1285" width="5.90625" style="11" customWidth="1"/>
    <col min="1286" max="1322" width="5.453125" style="11" customWidth="1"/>
    <col min="1323" max="1539" width="9" style="11"/>
    <col min="1540" max="1540" width="12.453125" style="11" customWidth="1"/>
    <col min="1541" max="1541" width="5.90625" style="11" customWidth="1"/>
    <col min="1542" max="1578" width="5.453125" style="11" customWidth="1"/>
    <col min="1579" max="1795" width="9" style="11"/>
    <col min="1796" max="1796" width="12.453125" style="11" customWidth="1"/>
    <col min="1797" max="1797" width="5.90625" style="11" customWidth="1"/>
    <col min="1798" max="1834" width="5.453125" style="11" customWidth="1"/>
    <col min="1835" max="2051" width="9" style="11"/>
    <col min="2052" max="2052" width="12.453125" style="11" customWidth="1"/>
    <col min="2053" max="2053" width="5.90625" style="11" customWidth="1"/>
    <col min="2054" max="2090" width="5.453125" style="11" customWidth="1"/>
    <col min="2091" max="2307" width="9" style="11"/>
    <col min="2308" max="2308" width="12.453125" style="11" customWidth="1"/>
    <col min="2309" max="2309" width="5.90625" style="11" customWidth="1"/>
    <col min="2310" max="2346" width="5.453125" style="11" customWidth="1"/>
    <col min="2347" max="2563" width="9" style="11"/>
    <col min="2564" max="2564" width="12.453125" style="11" customWidth="1"/>
    <col min="2565" max="2565" width="5.90625" style="11" customWidth="1"/>
    <col min="2566" max="2602" width="5.453125" style="11" customWidth="1"/>
    <col min="2603" max="2819" width="9" style="11"/>
    <col min="2820" max="2820" width="12.453125" style="11" customWidth="1"/>
    <col min="2821" max="2821" width="5.90625" style="11" customWidth="1"/>
    <col min="2822" max="2858" width="5.453125" style="11" customWidth="1"/>
    <col min="2859" max="3075" width="9" style="11"/>
    <col min="3076" max="3076" width="12.453125" style="11" customWidth="1"/>
    <col min="3077" max="3077" width="5.90625" style="11" customWidth="1"/>
    <col min="3078" max="3114" width="5.453125" style="11" customWidth="1"/>
    <col min="3115" max="3331" width="9" style="11"/>
    <col min="3332" max="3332" width="12.453125" style="11" customWidth="1"/>
    <col min="3333" max="3333" width="5.90625" style="11" customWidth="1"/>
    <col min="3334" max="3370" width="5.453125" style="11" customWidth="1"/>
    <col min="3371" max="3587" width="9" style="11"/>
    <col min="3588" max="3588" width="12.453125" style="11" customWidth="1"/>
    <col min="3589" max="3589" width="5.90625" style="11" customWidth="1"/>
    <col min="3590" max="3626" width="5.453125" style="11" customWidth="1"/>
    <col min="3627" max="3843" width="9" style="11"/>
    <col min="3844" max="3844" width="12.453125" style="11" customWidth="1"/>
    <col min="3845" max="3845" width="5.90625" style="11" customWidth="1"/>
    <col min="3846" max="3882" width="5.453125" style="11" customWidth="1"/>
    <col min="3883" max="4099" width="9" style="11"/>
    <col min="4100" max="4100" width="12.453125" style="11" customWidth="1"/>
    <col min="4101" max="4101" width="5.90625" style="11" customWidth="1"/>
    <col min="4102" max="4138" width="5.453125" style="11" customWidth="1"/>
    <col min="4139" max="4355" width="9" style="11"/>
    <col min="4356" max="4356" width="12.453125" style="11" customWidth="1"/>
    <col min="4357" max="4357" width="5.90625" style="11" customWidth="1"/>
    <col min="4358" max="4394" width="5.453125" style="11" customWidth="1"/>
    <col min="4395" max="4611" width="9" style="11"/>
    <col min="4612" max="4612" width="12.453125" style="11" customWidth="1"/>
    <col min="4613" max="4613" width="5.90625" style="11" customWidth="1"/>
    <col min="4614" max="4650" width="5.453125" style="11" customWidth="1"/>
    <col min="4651" max="4867" width="9" style="11"/>
    <col min="4868" max="4868" width="12.453125" style="11" customWidth="1"/>
    <col min="4869" max="4869" width="5.90625" style="11" customWidth="1"/>
    <col min="4870" max="4906" width="5.453125" style="11" customWidth="1"/>
    <col min="4907" max="5123" width="9" style="11"/>
    <col min="5124" max="5124" width="12.453125" style="11" customWidth="1"/>
    <col min="5125" max="5125" width="5.90625" style="11" customWidth="1"/>
    <col min="5126" max="5162" width="5.453125" style="11" customWidth="1"/>
    <col min="5163" max="5379" width="9" style="11"/>
    <col min="5380" max="5380" width="12.453125" style="11" customWidth="1"/>
    <col min="5381" max="5381" width="5.90625" style="11" customWidth="1"/>
    <col min="5382" max="5418" width="5.453125" style="11" customWidth="1"/>
    <col min="5419" max="5635" width="9" style="11"/>
    <col min="5636" max="5636" width="12.453125" style="11" customWidth="1"/>
    <col min="5637" max="5637" width="5.90625" style="11" customWidth="1"/>
    <col min="5638" max="5674" width="5.453125" style="11" customWidth="1"/>
    <col min="5675" max="5891" width="9" style="11"/>
    <col min="5892" max="5892" width="12.453125" style="11" customWidth="1"/>
    <col min="5893" max="5893" width="5.90625" style="11" customWidth="1"/>
    <col min="5894" max="5930" width="5.453125" style="11" customWidth="1"/>
    <col min="5931" max="6147" width="9" style="11"/>
    <col min="6148" max="6148" width="12.453125" style="11" customWidth="1"/>
    <col min="6149" max="6149" width="5.90625" style="11" customWidth="1"/>
    <col min="6150" max="6186" width="5.453125" style="11" customWidth="1"/>
    <col min="6187" max="6403" width="9" style="11"/>
    <col min="6404" max="6404" width="12.453125" style="11" customWidth="1"/>
    <col min="6405" max="6405" width="5.90625" style="11" customWidth="1"/>
    <col min="6406" max="6442" width="5.453125" style="11" customWidth="1"/>
    <col min="6443" max="6659" width="9" style="11"/>
    <col min="6660" max="6660" width="12.453125" style="11" customWidth="1"/>
    <col min="6661" max="6661" width="5.90625" style="11" customWidth="1"/>
    <col min="6662" max="6698" width="5.453125" style="11" customWidth="1"/>
    <col min="6699" max="6915" width="9" style="11"/>
    <col min="6916" max="6916" width="12.453125" style="11" customWidth="1"/>
    <col min="6917" max="6917" width="5.90625" style="11" customWidth="1"/>
    <col min="6918" max="6954" width="5.453125" style="11" customWidth="1"/>
    <col min="6955" max="7171" width="9" style="11"/>
    <col min="7172" max="7172" width="12.453125" style="11" customWidth="1"/>
    <col min="7173" max="7173" width="5.90625" style="11" customWidth="1"/>
    <col min="7174" max="7210" width="5.453125" style="11" customWidth="1"/>
    <col min="7211" max="7427" width="9" style="11"/>
    <col min="7428" max="7428" width="12.453125" style="11" customWidth="1"/>
    <col min="7429" max="7429" width="5.90625" style="11" customWidth="1"/>
    <col min="7430" max="7466" width="5.453125" style="11" customWidth="1"/>
    <col min="7467" max="7683" width="9" style="11"/>
    <col min="7684" max="7684" width="12.453125" style="11" customWidth="1"/>
    <col min="7685" max="7685" width="5.90625" style="11" customWidth="1"/>
    <col min="7686" max="7722" width="5.453125" style="11" customWidth="1"/>
    <col min="7723" max="7939" width="9" style="11"/>
    <col min="7940" max="7940" width="12.453125" style="11" customWidth="1"/>
    <col min="7941" max="7941" width="5.90625" style="11" customWidth="1"/>
    <col min="7942" max="7978" width="5.453125" style="11" customWidth="1"/>
    <col min="7979" max="8195" width="9" style="11"/>
    <col min="8196" max="8196" width="12.453125" style="11" customWidth="1"/>
    <col min="8197" max="8197" width="5.90625" style="11" customWidth="1"/>
    <col min="8198" max="8234" width="5.453125" style="11" customWidth="1"/>
    <col min="8235" max="8451" width="9" style="11"/>
    <col min="8452" max="8452" width="12.453125" style="11" customWidth="1"/>
    <col min="8453" max="8453" width="5.90625" style="11" customWidth="1"/>
    <col min="8454" max="8490" width="5.453125" style="11" customWidth="1"/>
    <col min="8491" max="8707" width="9" style="11"/>
    <col min="8708" max="8708" width="12.453125" style="11" customWidth="1"/>
    <col min="8709" max="8709" width="5.90625" style="11" customWidth="1"/>
    <col min="8710" max="8746" width="5.453125" style="11" customWidth="1"/>
    <col min="8747" max="8963" width="9" style="11"/>
    <col min="8964" max="8964" width="12.453125" style="11" customWidth="1"/>
    <col min="8965" max="8965" width="5.90625" style="11" customWidth="1"/>
    <col min="8966" max="9002" width="5.453125" style="11" customWidth="1"/>
    <col min="9003" max="9219" width="9" style="11"/>
    <col min="9220" max="9220" width="12.453125" style="11" customWidth="1"/>
    <col min="9221" max="9221" width="5.90625" style="11" customWidth="1"/>
    <col min="9222" max="9258" width="5.453125" style="11" customWidth="1"/>
    <col min="9259" max="9475" width="9" style="11"/>
    <col min="9476" max="9476" width="12.453125" style="11" customWidth="1"/>
    <col min="9477" max="9477" width="5.90625" style="11" customWidth="1"/>
    <col min="9478" max="9514" width="5.453125" style="11" customWidth="1"/>
    <col min="9515" max="9731" width="9" style="11"/>
    <col min="9732" max="9732" width="12.453125" style="11" customWidth="1"/>
    <col min="9733" max="9733" width="5.90625" style="11" customWidth="1"/>
    <col min="9734" max="9770" width="5.453125" style="11" customWidth="1"/>
    <col min="9771" max="9987" width="9" style="11"/>
    <col min="9988" max="9988" width="12.453125" style="11" customWidth="1"/>
    <col min="9989" max="9989" width="5.90625" style="11" customWidth="1"/>
    <col min="9990" max="10026" width="5.453125" style="11" customWidth="1"/>
    <col min="10027" max="10243" width="9" style="11"/>
    <col min="10244" max="10244" width="12.453125" style="11" customWidth="1"/>
    <col min="10245" max="10245" width="5.90625" style="11" customWidth="1"/>
    <col min="10246" max="10282" width="5.453125" style="11" customWidth="1"/>
    <col min="10283" max="10499" width="9" style="11"/>
    <col min="10500" max="10500" width="12.453125" style="11" customWidth="1"/>
    <col min="10501" max="10501" width="5.90625" style="11" customWidth="1"/>
    <col min="10502" max="10538" width="5.453125" style="11" customWidth="1"/>
    <col min="10539" max="10755" width="9" style="11"/>
    <col min="10756" max="10756" width="12.453125" style="11" customWidth="1"/>
    <col min="10757" max="10757" width="5.90625" style="11" customWidth="1"/>
    <col min="10758" max="10794" width="5.453125" style="11" customWidth="1"/>
    <col min="10795" max="11011" width="9" style="11"/>
    <col min="11012" max="11012" width="12.453125" style="11" customWidth="1"/>
    <col min="11013" max="11013" width="5.90625" style="11" customWidth="1"/>
    <col min="11014" max="11050" width="5.453125" style="11" customWidth="1"/>
    <col min="11051" max="11267" width="9" style="11"/>
    <col min="11268" max="11268" width="12.453125" style="11" customWidth="1"/>
    <col min="11269" max="11269" width="5.90625" style="11" customWidth="1"/>
    <col min="11270" max="11306" width="5.453125" style="11" customWidth="1"/>
    <col min="11307" max="11523" width="9" style="11"/>
    <col min="11524" max="11524" width="12.453125" style="11" customWidth="1"/>
    <col min="11525" max="11525" width="5.90625" style="11" customWidth="1"/>
    <col min="11526" max="11562" width="5.453125" style="11" customWidth="1"/>
    <col min="11563" max="11779" width="9" style="11"/>
    <col min="11780" max="11780" width="12.453125" style="11" customWidth="1"/>
    <col min="11781" max="11781" width="5.90625" style="11" customWidth="1"/>
    <col min="11782" max="11818" width="5.453125" style="11" customWidth="1"/>
    <col min="11819" max="12035" width="9" style="11"/>
    <col min="12036" max="12036" width="12.453125" style="11" customWidth="1"/>
    <col min="12037" max="12037" width="5.90625" style="11" customWidth="1"/>
    <col min="12038" max="12074" width="5.453125" style="11" customWidth="1"/>
    <col min="12075" max="12291" width="9" style="11"/>
    <col min="12292" max="12292" width="12.453125" style="11" customWidth="1"/>
    <col min="12293" max="12293" width="5.90625" style="11" customWidth="1"/>
    <col min="12294" max="12330" width="5.453125" style="11" customWidth="1"/>
    <col min="12331" max="12547" width="9" style="11"/>
    <col min="12548" max="12548" width="12.453125" style="11" customWidth="1"/>
    <col min="12549" max="12549" width="5.90625" style="11" customWidth="1"/>
    <col min="12550" max="12586" width="5.453125" style="11" customWidth="1"/>
    <col min="12587" max="12803" width="9" style="11"/>
    <col min="12804" max="12804" width="12.453125" style="11" customWidth="1"/>
    <col min="12805" max="12805" width="5.90625" style="11" customWidth="1"/>
    <col min="12806" max="12842" width="5.453125" style="11" customWidth="1"/>
    <col min="12843" max="13059" width="9" style="11"/>
    <col min="13060" max="13060" width="12.453125" style="11" customWidth="1"/>
    <col min="13061" max="13061" width="5.90625" style="11" customWidth="1"/>
    <col min="13062" max="13098" width="5.453125" style="11" customWidth="1"/>
    <col min="13099" max="13315" width="9" style="11"/>
    <col min="13316" max="13316" width="12.453125" style="11" customWidth="1"/>
    <col min="13317" max="13317" width="5.90625" style="11" customWidth="1"/>
    <col min="13318" max="13354" width="5.453125" style="11" customWidth="1"/>
    <col min="13355" max="13571" width="9" style="11"/>
    <col min="13572" max="13572" width="12.453125" style="11" customWidth="1"/>
    <col min="13573" max="13573" width="5.90625" style="11" customWidth="1"/>
    <col min="13574" max="13610" width="5.453125" style="11" customWidth="1"/>
    <col min="13611" max="13827" width="9" style="11"/>
    <col min="13828" max="13828" width="12.453125" style="11" customWidth="1"/>
    <col min="13829" max="13829" width="5.90625" style="11" customWidth="1"/>
    <col min="13830" max="13866" width="5.453125" style="11" customWidth="1"/>
    <col min="13867" max="14083" width="9" style="11"/>
    <col min="14084" max="14084" width="12.453125" style="11" customWidth="1"/>
    <col min="14085" max="14085" width="5.90625" style="11" customWidth="1"/>
    <col min="14086" max="14122" width="5.453125" style="11" customWidth="1"/>
    <col min="14123" max="14339" width="9" style="11"/>
    <col min="14340" max="14340" width="12.453125" style="11" customWidth="1"/>
    <col min="14341" max="14341" width="5.90625" style="11" customWidth="1"/>
    <col min="14342" max="14378" width="5.453125" style="11" customWidth="1"/>
    <col min="14379" max="14595" width="9" style="11"/>
    <col min="14596" max="14596" width="12.453125" style="11" customWidth="1"/>
    <col min="14597" max="14597" width="5.90625" style="11" customWidth="1"/>
    <col min="14598" max="14634" width="5.453125" style="11" customWidth="1"/>
    <col min="14635" max="14851" width="9" style="11"/>
    <col min="14852" max="14852" width="12.453125" style="11" customWidth="1"/>
    <col min="14853" max="14853" width="5.90625" style="11" customWidth="1"/>
    <col min="14854" max="14890" width="5.453125" style="11" customWidth="1"/>
    <col min="14891" max="15107" width="9" style="11"/>
    <col min="15108" max="15108" width="12.453125" style="11" customWidth="1"/>
    <col min="15109" max="15109" width="5.90625" style="11" customWidth="1"/>
    <col min="15110" max="15146" width="5.453125" style="11" customWidth="1"/>
    <col min="15147" max="15363" width="9" style="11"/>
    <col min="15364" max="15364" width="12.453125" style="11" customWidth="1"/>
    <col min="15365" max="15365" width="5.90625" style="11" customWidth="1"/>
    <col min="15366" max="15402" width="5.453125" style="11" customWidth="1"/>
    <col min="15403" max="15619" width="9" style="11"/>
    <col min="15620" max="15620" width="12.453125" style="11" customWidth="1"/>
    <col min="15621" max="15621" width="5.90625" style="11" customWidth="1"/>
    <col min="15622" max="15658" width="5.453125" style="11" customWidth="1"/>
    <col min="15659" max="15875" width="9" style="11"/>
    <col min="15876" max="15876" width="12.453125" style="11" customWidth="1"/>
    <col min="15877" max="15877" width="5.90625" style="11" customWidth="1"/>
    <col min="15878" max="15914" width="5.453125" style="11" customWidth="1"/>
    <col min="15915" max="16131" width="9" style="11"/>
    <col min="16132" max="16132" width="12.453125" style="11" customWidth="1"/>
    <col min="16133" max="16133" width="5.90625" style="11" customWidth="1"/>
    <col min="16134" max="16170" width="5.453125" style="11" customWidth="1"/>
    <col min="16171" max="16384" width="9" style="11"/>
  </cols>
  <sheetData>
    <row r="1" spans="1:42" s="8" customFormat="1" ht="22.5" customHeight="1" x14ac:dyDescent="0.25">
      <c r="A1" s="6" t="s">
        <v>13</v>
      </c>
      <c r="B1" s="7"/>
      <c r="C1" s="7"/>
      <c r="D1" s="7"/>
      <c r="E1" s="7"/>
      <c r="F1" s="7"/>
      <c r="G1" s="7"/>
      <c r="H1" s="7"/>
      <c r="L1" s="7"/>
    </row>
    <row r="2" spans="1:42" s="9" customFormat="1" ht="18.75" customHeight="1" x14ac:dyDescent="0.2">
      <c r="A2" s="319" t="s">
        <v>14</v>
      </c>
      <c r="B2" s="321"/>
      <c r="C2" s="350" t="s">
        <v>1</v>
      </c>
      <c r="D2" s="350"/>
      <c r="E2" s="350"/>
      <c r="F2" s="350" t="s">
        <v>2</v>
      </c>
      <c r="G2" s="350"/>
      <c r="H2" s="319"/>
      <c r="I2" s="319" t="s">
        <v>4</v>
      </c>
      <c r="J2" s="320"/>
      <c r="K2" s="321"/>
      <c r="L2" s="350" t="s">
        <v>3</v>
      </c>
      <c r="M2" s="350"/>
      <c r="N2" s="350"/>
      <c r="O2" s="350" t="s">
        <v>5</v>
      </c>
      <c r="P2" s="350"/>
      <c r="Q2" s="350"/>
      <c r="R2" s="350" t="s">
        <v>68</v>
      </c>
      <c r="S2" s="350"/>
      <c r="T2" s="350"/>
      <c r="U2" s="351" t="s">
        <v>69</v>
      </c>
      <c r="V2" s="352"/>
      <c r="W2" s="353"/>
      <c r="X2" s="351" t="s">
        <v>70</v>
      </c>
      <c r="Y2" s="352"/>
      <c r="Z2" s="353"/>
      <c r="AA2" s="351" t="s">
        <v>71</v>
      </c>
      <c r="AB2" s="352"/>
      <c r="AC2" s="353"/>
      <c r="AD2" s="351" t="s">
        <v>72</v>
      </c>
      <c r="AE2" s="352"/>
      <c r="AF2" s="353"/>
      <c r="AG2" s="319" t="s">
        <v>9</v>
      </c>
      <c r="AH2" s="320"/>
      <c r="AI2" s="321"/>
      <c r="AJ2" s="319" t="s">
        <v>10</v>
      </c>
      <c r="AK2" s="320"/>
      <c r="AL2" s="321"/>
      <c r="AM2" s="319" t="s">
        <v>11</v>
      </c>
      <c r="AN2" s="320"/>
      <c r="AO2" s="321"/>
      <c r="AP2" s="348" t="s">
        <v>12</v>
      </c>
    </row>
    <row r="3" spans="1:42" s="10" customFormat="1" ht="18.75" customHeight="1" x14ac:dyDescent="0.2">
      <c r="A3" s="236" t="s">
        <v>15</v>
      </c>
      <c r="B3" s="241" t="s">
        <v>0</v>
      </c>
      <c r="C3" s="236" t="s">
        <v>6</v>
      </c>
      <c r="D3" s="2" t="s">
        <v>7</v>
      </c>
      <c r="E3" s="238" t="s">
        <v>8</v>
      </c>
      <c r="F3" s="237" t="s">
        <v>6</v>
      </c>
      <c r="G3" s="2" t="s">
        <v>7</v>
      </c>
      <c r="H3" s="237" t="s">
        <v>8</v>
      </c>
      <c r="I3" s="1" t="s">
        <v>6</v>
      </c>
      <c r="J3" s="2" t="s">
        <v>7</v>
      </c>
      <c r="K3" s="237" t="s">
        <v>8</v>
      </c>
      <c r="L3" s="236" t="s">
        <v>6</v>
      </c>
      <c r="M3" s="2" t="s">
        <v>7</v>
      </c>
      <c r="N3" s="238" t="s">
        <v>8</v>
      </c>
      <c r="O3" s="236" t="s">
        <v>6</v>
      </c>
      <c r="P3" s="2" t="s">
        <v>7</v>
      </c>
      <c r="Q3" s="238" t="s">
        <v>8</v>
      </c>
      <c r="R3" s="1" t="s">
        <v>6</v>
      </c>
      <c r="S3" s="2" t="s">
        <v>7</v>
      </c>
      <c r="T3" s="237" t="s">
        <v>8</v>
      </c>
      <c r="U3" s="236" t="s">
        <v>6</v>
      </c>
      <c r="V3" s="2" t="s">
        <v>7</v>
      </c>
      <c r="W3" s="238" t="s">
        <v>8</v>
      </c>
      <c r="X3" s="236" t="s">
        <v>6</v>
      </c>
      <c r="Y3" s="2" t="s">
        <v>7</v>
      </c>
      <c r="Z3" s="238" t="s">
        <v>8</v>
      </c>
      <c r="AA3" s="236" t="s">
        <v>6</v>
      </c>
      <c r="AB3" s="2" t="s">
        <v>7</v>
      </c>
      <c r="AC3" s="238" t="s">
        <v>8</v>
      </c>
      <c r="AD3" s="236" t="s">
        <v>6</v>
      </c>
      <c r="AE3" s="2" t="s">
        <v>7</v>
      </c>
      <c r="AF3" s="238" t="s">
        <v>8</v>
      </c>
      <c r="AG3" s="236" t="s">
        <v>6</v>
      </c>
      <c r="AH3" s="2" t="s">
        <v>7</v>
      </c>
      <c r="AI3" s="238" t="s">
        <v>8</v>
      </c>
      <c r="AJ3" s="236" t="s">
        <v>6</v>
      </c>
      <c r="AK3" s="2" t="s">
        <v>7</v>
      </c>
      <c r="AL3" s="238" t="s">
        <v>8</v>
      </c>
      <c r="AM3" s="236" t="s">
        <v>6</v>
      </c>
      <c r="AN3" s="2" t="s">
        <v>7</v>
      </c>
      <c r="AO3" s="238" t="s">
        <v>8</v>
      </c>
      <c r="AP3" s="349"/>
    </row>
    <row r="4" spans="1:42" ht="18.75" customHeight="1" x14ac:dyDescent="0.2">
      <c r="A4" s="58" t="s">
        <v>16</v>
      </c>
      <c r="B4" s="72">
        <v>1</v>
      </c>
      <c r="C4" s="73"/>
      <c r="D4" s="47"/>
      <c r="E4" s="60">
        <v>0</v>
      </c>
      <c r="F4" s="59"/>
      <c r="G4" s="47"/>
      <c r="H4" s="59">
        <v>0</v>
      </c>
      <c r="I4" s="74"/>
      <c r="J4" s="47"/>
      <c r="K4" s="59">
        <v>0</v>
      </c>
      <c r="L4" s="73"/>
      <c r="M4" s="47"/>
      <c r="N4" s="60">
        <v>0</v>
      </c>
      <c r="O4" s="73"/>
      <c r="P4" s="47"/>
      <c r="Q4" s="60">
        <v>0</v>
      </c>
      <c r="R4" s="74"/>
      <c r="S4" s="47"/>
      <c r="T4" s="59">
        <v>0</v>
      </c>
      <c r="U4" s="73"/>
      <c r="V4" s="47"/>
      <c r="W4" s="60">
        <v>0</v>
      </c>
      <c r="X4" s="74"/>
      <c r="Y4" s="47"/>
      <c r="Z4" s="48">
        <v>0</v>
      </c>
      <c r="AA4" s="74"/>
      <c r="AB4" s="47"/>
      <c r="AC4" s="48">
        <v>0</v>
      </c>
      <c r="AD4" s="74"/>
      <c r="AE4" s="47"/>
      <c r="AF4" s="48">
        <v>0</v>
      </c>
      <c r="AG4" s="73"/>
      <c r="AH4" s="47"/>
      <c r="AI4" s="60">
        <v>0</v>
      </c>
      <c r="AJ4" s="73">
        <v>1</v>
      </c>
      <c r="AK4" s="47"/>
      <c r="AL4" s="60">
        <v>1</v>
      </c>
      <c r="AM4" s="73">
        <v>1</v>
      </c>
      <c r="AN4" s="47">
        <v>0</v>
      </c>
      <c r="AO4" s="60">
        <v>1</v>
      </c>
      <c r="AP4" s="72"/>
    </row>
    <row r="5" spans="1:42" ht="18.75" customHeight="1" x14ac:dyDescent="0.2">
      <c r="A5" s="61" t="s">
        <v>17</v>
      </c>
      <c r="B5" s="75">
        <v>1</v>
      </c>
      <c r="C5" s="76"/>
      <c r="D5" s="49"/>
      <c r="E5" s="63">
        <v>0</v>
      </c>
      <c r="F5" s="62"/>
      <c r="G5" s="49"/>
      <c r="H5" s="62">
        <v>0</v>
      </c>
      <c r="I5" s="77"/>
      <c r="J5" s="49"/>
      <c r="K5" s="62">
        <v>0</v>
      </c>
      <c r="L5" s="76"/>
      <c r="M5" s="49"/>
      <c r="N5" s="63">
        <v>0</v>
      </c>
      <c r="O5" s="76"/>
      <c r="P5" s="49"/>
      <c r="Q5" s="63">
        <v>0</v>
      </c>
      <c r="R5" s="77"/>
      <c r="S5" s="49"/>
      <c r="T5" s="62">
        <v>0</v>
      </c>
      <c r="U5" s="76"/>
      <c r="V5" s="49"/>
      <c r="W5" s="63">
        <v>0</v>
      </c>
      <c r="X5" s="77"/>
      <c r="Y5" s="49"/>
      <c r="Z5" s="50">
        <v>0</v>
      </c>
      <c r="AA5" s="77"/>
      <c r="AB5" s="49"/>
      <c r="AC5" s="50">
        <v>0</v>
      </c>
      <c r="AD5" s="77"/>
      <c r="AE5" s="49"/>
      <c r="AF5" s="50">
        <v>0</v>
      </c>
      <c r="AG5" s="76"/>
      <c r="AH5" s="49"/>
      <c r="AI5" s="63">
        <v>0</v>
      </c>
      <c r="AJ5" s="76">
        <v>1</v>
      </c>
      <c r="AK5" s="49"/>
      <c r="AL5" s="63">
        <v>1</v>
      </c>
      <c r="AM5" s="76">
        <v>1</v>
      </c>
      <c r="AN5" s="49">
        <v>0</v>
      </c>
      <c r="AO5" s="50">
        <v>1</v>
      </c>
      <c r="AP5" s="75"/>
    </row>
    <row r="6" spans="1:42" ht="18.75" customHeight="1" x14ac:dyDescent="0.2">
      <c r="A6" s="61" t="s">
        <v>18</v>
      </c>
      <c r="B6" s="75">
        <v>1</v>
      </c>
      <c r="C6" s="76"/>
      <c r="D6" s="49"/>
      <c r="E6" s="63">
        <v>0</v>
      </c>
      <c r="F6" s="62"/>
      <c r="G6" s="49"/>
      <c r="H6" s="62">
        <v>0</v>
      </c>
      <c r="I6" s="77"/>
      <c r="J6" s="49"/>
      <c r="K6" s="62">
        <v>0</v>
      </c>
      <c r="L6" s="76"/>
      <c r="M6" s="49"/>
      <c r="N6" s="63">
        <v>0</v>
      </c>
      <c r="O6" s="76"/>
      <c r="P6" s="49"/>
      <c r="Q6" s="63">
        <v>0</v>
      </c>
      <c r="R6" s="77"/>
      <c r="S6" s="49"/>
      <c r="T6" s="62">
        <v>0</v>
      </c>
      <c r="U6" s="76"/>
      <c r="V6" s="49"/>
      <c r="W6" s="63">
        <v>0</v>
      </c>
      <c r="X6" s="77"/>
      <c r="Y6" s="49"/>
      <c r="Z6" s="50">
        <v>0</v>
      </c>
      <c r="AA6" s="77"/>
      <c r="AB6" s="49"/>
      <c r="AC6" s="50">
        <v>0</v>
      </c>
      <c r="AD6" s="77"/>
      <c r="AE6" s="49"/>
      <c r="AF6" s="50">
        <v>0</v>
      </c>
      <c r="AG6" s="76"/>
      <c r="AH6" s="49"/>
      <c r="AI6" s="63">
        <v>0</v>
      </c>
      <c r="AJ6" s="76">
        <v>1</v>
      </c>
      <c r="AK6" s="49"/>
      <c r="AL6" s="63">
        <v>1</v>
      </c>
      <c r="AM6" s="76">
        <v>1</v>
      </c>
      <c r="AN6" s="49">
        <v>0</v>
      </c>
      <c r="AO6" s="50">
        <v>1</v>
      </c>
      <c r="AP6" s="75"/>
    </row>
    <row r="7" spans="1:42" ht="18.75" customHeight="1" x14ac:dyDescent="0.2">
      <c r="A7" s="61" t="s">
        <v>19</v>
      </c>
      <c r="B7" s="75">
        <v>1</v>
      </c>
      <c r="C7" s="76"/>
      <c r="D7" s="49"/>
      <c r="E7" s="63">
        <v>0</v>
      </c>
      <c r="F7" s="62"/>
      <c r="G7" s="49"/>
      <c r="H7" s="62">
        <v>0</v>
      </c>
      <c r="I7" s="77"/>
      <c r="J7" s="49"/>
      <c r="K7" s="62">
        <v>0</v>
      </c>
      <c r="L7" s="76"/>
      <c r="M7" s="49"/>
      <c r="N7" s="63">
        <v>0</v>
      </c>
      <c r="O7" s="76"/>
      <c r="P7" s="49"/>
      <c r="Q7" s="63">
        <v>0</v>
      </c>
      <c r="R7" s="77"/>
      <c r="S7" s="49"/>
      <c r="T7" s="62">
        <v>0</v>
      </c>
      <c r="U7" s="76"/>
      <c r="V7" s="49"/>
      <c r="W7" s="63">
        <v>0</v>
      </c>
      <c r="X7" s="77"/>
      <c r="Y7" s="49"/>
      <c r="Z7" s="50">
        <v>0</v>
      </c>
      <c r="AA7" s="77"/>
      <c r="AB7" s="49"/>
      <c r="AC7" s="50">
        <v>0</v>
      </c>
      <c r="AD7" s="77"/>
      <c r="AE7" s="49"/>
      <c r="AF7" s="50">
        <v>0</v>
      </c>
      <c r="AG7" s="76"/>
      <c r="AH7" s="49"/>
      <c r="AI7" s="63">
        <v>0</v>
      </c>
      <c r="AJ7" s="76">
        <v>1</v>
      </c>
      <c r="AK7" s="49"/>
      <c r="AL7" s="63">
        <v>1</v>
      </c>
      <c r="AM7" s="76">
        <v>1</v>
      </c>
      <c r="AN7" s="49">
        <v>0</v>
      </c>
      <c r="AO7" s="50">
        <v>1</v>
      </c>
      <c r="AP7" s="75"/>
    </row>
    <row r="8" spans="1:42" ht="18.75" customHeight="1" x14ac:dyDescent="0.2">
      <c r="A8" s="61" t="s">
        <v>20</v>
      </c>
      <c r="B8" s="75">
        <v>1</v>
      </c>
      <c r="C8" s="76"/>
      <c r="D8" s="49"/>
      <c r="E8" s="63">
        <v>0</v>
      </c>
      <c r="F8" s="62"/>
      <c r="G8" s="49"/>
      <c r="H8" s="62">
        <v>0</v>
      </c>
      <c r="I8" s="77"/>
      <c r="J8" s="49"/>
      <c r="K8" s="62">
        <v>0</v>
      </c>
      <c r="L8" s="76"/>
      <c r="M8" s="49"/>
      <c r="N8" s="63">
        <v>0</v>
      </c>
      <c r="O8" s="76"/>
      <c r="P8" s="49"/>
      <c r="Q8" s="63">
        <v>0</v>
      </c>
      <c r="R8" s="77"/>
      <c r="S8" s="49"/>
      <c r="T8" s="62">
        <v>0</v>
      </c>
      <c r="U8" s="76"/>
      <c r="V8" s="49"/>
      <c r="W8" s="63">
        <v>0</v>
      </c>
      <c r="X8" s="77"/>
      <c r="Y8" s="49"/>
      <c r="Z8" s="50">
        <v>0</v>
      </c>
      <c r="AA8" s="77"/>
      <c r="AB8" s="49"/>
      <c r="AC8" s="50">
        <v>0</v>
      </c>
      <c r="AD8" s="77"/>
      <c r="AE8" s="49"/>
      <c r="AF8" s="50">
        <v>0</v>
      </c>
      <c r="AG8" s="76"/>
      <c r="AH8" s="49"/>
      <c r="AI8" s="63">
        <v>0</v>
      </c>
      <c r="AJ8" s="76">
        <v>1</v>
      </c>
      <c r="AK8" s="49"/>
      <c r="AL8" s="63">
        <v>1</v>
      </c>
      <c r="AM8" s="76">
        <v>1</v>
      </c>
      <c r="AN8" s="49">
        <v>0</v>
      </c>
      <c r="AO8" s="50">
        <v>1</v>
      </c>
      <c r="AP8" s="75"/>
    </row>
    <row r="9" spans="1:42" ht="18.75" customHeight="1" x14ac:dyDescent="0.2">
      <c r="A9" s="61" t="s">
        <v>21</v>
      </c>
      <c r="B9" s="75">
        <v>1</v>
      </c>
      <c r="C9" s="76"/>
      <c r="D9" s="49"/>
      <c r="E9" s="63">
        <v>0</v>
      </c>
      <c r="F9" s="62"/>
      <c r="G9" s="49"/>
      <c r="H9" s="62">
        <v>0</v>
      </c>
      <c r="I9" s="77"/>
      <c r="J9" s="49"/>
      <c r="K9" s="62">
        <v>0</v>
      </c>
      <c r="L9" s="76"/>
      <c r="M9" s="49"/>
      <c r="N9" s="63">
        <v>0</v>
      </c>
      <c r="O9" s="76"/>
      <c r="P9" s="49"/>
      <c r="Q9" s="63">
        <v>0</v>
      </c>
      <c r="R9" s="77"/>
      <c r="S9" s="49"/>
      <c r="T9" s="62">
        <v>0</v>
      </c>
      <c r="U9" s="76"/>
      <c r="V9" s="49"/>
      <c r="W9" s="63">
        <v>0</v>
      </c>
      <c r="X9" s="77"/>
      <c r="Y9" s="49"/>
      <c r="Z9" s="50">
        <v>0</v>
      </c>
      <c r="AA9" s="77"/>
      <c r="AB9" s="49"/>
      <c r="AC9" s="50">
        <v>0</v>
      </c>
      <c r="AD9" s="77"/>
      <c r="AE9" s="49"/>
      <c r="AF9" s="50">
        <v>0</v>
      </c>
      <c r="AG9" s="76"/>
      <c r="AH9" s="49"/>
      <c r="AI9" s="63">
        <v>0</v>
      </c>
      <c r="AJ9" s="76"/>
      <c r="AK9" s="49">
        <v>1</v>
      </c>
      <c r="AL9" s="63">
        <v>1</v>
      </c>
      <c r="AM9" s="76">
        <v>0</v>
      </c>
      <c r="AN9" s="49">
        <v>1</v>
      </c>
      <c r="AO9" s="50">
        <v>1</v>
      </c>
      <c r="AP9" s="75"/>
    </row>
    <row r="10" spans="1:42" ht="18.75" customHeight="1" x14ac:dyDescent="0.2">
      <c r="A10" s="64" t="s">
        <v>22</v>
      </c>
      <c r="B10" s="78">
        <v>1</v>
      </c>
      <c r="C10" s="79"/>
      <c r="D10" s="51"/>
      <c r="E10" s="66">
        <v>0</v>
      </c>
      <c r="F10" s="65"/>
      <c r="G10" s="51"/>
      <c r="H10" s="65">
        <v>0</v>
      </c>
      <c r="I10" s="80"/>
      <c r="J10" s="51"/>
      <c r="K10" s="65">
        <v>0</v>
      </c>
      <c r="L10" s="79"/>
      <c r="M10" s="51"/>
      <c r="N10" s="66">
        <v>0</v>
      </c>
      <c r="O10" s="79"/>
      <c r="P10" s="51"/>
      <c r="Q10" s="66">
        <v>0</v>
      </c>
      <c r="R10" s="80"/>
      <c r="S10" s="51"/>
      <c r="T10" s="65">
        <v>0</v>
      </c>
      <c r="U10" s="79"/>
      <c r="V10" s="51"/>
      <c r="W10" s="66">
        <v>0</v>
      </c>
      <c r="X10" s="80"/>
      <c r="Y10" s="51"/>
      <c r="Z10" s="52">
        <v>0</v>
      </c>
      <c r="AA10" s="80"/>
      <c r="AB10" s="51"/>
      <c r="AC10" s="52">
        <v>0</v>
      </c>
      <c r="AD10" s="80"/>
      <c r="AE10" s="51"/>
      <c r="AF10" s="52">
        <v>0</v>
      </c>
      <c r="AG10" s="79"/>
      <c r="AH10" s="51"/>
      <c r="AI10" s="66">
        <v>0</v>
      </c>
      <c r="AJ10" s="79">
        <v>1</v>
      </c>
      <c r="AK10" s="51"/>
      <c r="AL10" s="52">
        <v>1</v>
      </c>
      <c r="AM10" s="80">
        <v>1</v>
      </c>
      <c r="AN10" s="51">
        <v>0</v>
      </c>
      <c r="AO10" s="66">
        <v>1</v>
      </c>
      <c r="AP10" s="78"/>
    </row>
    <row r="11" spans="1:42" ht="21" customHeight="1" x14ac:dyDescent="0.2">
      <c r="A11" s="58" t="s">
        <v>23</v>
      </c>
      <c r="B11" s="72">
        <v>1</v>
      </c>
      <c r="C11" s="73">
        <v>0</v>
      </c>
      <c r="D11" s="47">
        <v>0</v>
      </c>
      <c r="E11" s="60">
        <v>0</v>
      </c>
      <c r="F11" s="59">
        <v>0</v>
      </c>
      <c r="G11" s="47">
        <v>0</v>
      </c>
      <c r="H11" s="59">
        <v>0</v>
      </c>
      <c r="I11" s="74">
        <v>0</v>
      </c>
      <c r="J11" s="47">
        <v>0</v>
      </c>
      <c r="K11" s="59">
        <v>0</v>
      </c>
      <c r="L11" s="73">
        <v>0</v>
      </c>
      <c r="M11" s="47">
        <v>0</v>
      </c>
      <c r="N11" s="60">
        <v>0</v>
      </c>
      <c r="O11" s="73">
        <v>0</v>
      </c>
      <c r="P11" s="47">
        <v>0</v>
      </c>
      <c r="Q11" s="60">
        <v>0</v>
      </c>
      <c r="R11" s="74">
        <v>0</v>
      </c>
      <c r="S11" s="47">
        <v>0</v>
      </c>
      <c r="T11" s="59">
        <v>0</v>
      </c>
      <c r="U11" s="73">
        <v>0</v>
      </c>
      <c r="V11" s="47">
        <v>0</v>
      </c>
      <c r="W11" s="60">
        <v>0</v>
      </c>
      <c r="X11" s="74">
        <v>0</v>
      </c>
      <c r="Y11" s="47">
        <v>0</v>
      </c>
      <c r="Z11" s="48">
        <v>0</v>
      </c>
      <c r="AA11" s="74">
        <v>0</v>
      </c>
      <c r="AB11" s="47">
        <v>0</v>
      </c>
      <c r="AC11" s="48">
        <v>0</v>
      </c>
      <c r="AD11" s="74">
        <v>0</v>
      </c>
      <c r="AE11" s="47">
        <v>0</v>
      </c>
      <c r="AF11" s="48">
        <v>0</v>
      </c>
      <c r="AG11" s="73">
        <v>0</v>
      </c>
      <c r="AH11" s="47">
        <v>0</v>
      </c>
      <c r="AI11" s="60">
        <v>0</v>
      </c>
      <c r="AJ11" s="73">
        <v>1</v>
      </c>
      <c r="AK11" s="47">
        <v>0</v>
      </c>
      <c r="AL11" s="60">
        <v>1</v>
      </c>
      <c r="AM11" s="73">
        <v>1</v>
      </c>
      <c r="AN11" s="47">
        <v>0</v>
      </c>
      <c r="AO11" s="60">
        <v>1</v>
      </c>
      <c r="AP11" s="72"/>
    </row>
    <row r="12" spans="1:42" ht="18.75" customHeight="1" x14ac:dyDescent="0.2">
      <c r="A12" s="61" t="s">
        <v>24</v>
      </c>
      <c r="B12" s="75">
        <v>1</v>
      </c>
      <c r="C12" s="76"/>
      <c r="D12" s="49"/>
      <c r="E12" s="63">
        <v>0</v>
      </c>
      <c r="F12" s="62"/>
      <c r="G12" s="49"/>
      <c r="H12" s="62">
        <v>0</v>
      </c>
      <c r="I12" s="77"/>
      <c r="J12" s="49"/>
      <c r="K12" s="62">
        <v>0</v>
      </c>
      <c r="L12" s="76"/>
      <c r="M12" s="49"/>
      <c r="N12" s="63">
        <v>0</v>
      </c>
      <c r="O12" s="76"/>
      <c r="P12" s="49"/>
      <c r="Q12" s="63">
        <v>0</v>
      </c>
      <c r="R12" s="77"/>
      <c r="S12" s="49"/>
      <c r="T12" s="62">
        <v>0</v>
      </c>
      <c r="U12" s="76"/>
      <c r="V12" s="49"/>
      <c r="W12" s="63">
        <v>0</v>
      </c>
      <c r="X12" s="77"/>
      <c r="Y12" s="49"/>
      <c r="Z12" s="50">
        <v>0</v>
      </c>
      <c r="AA12" s="77"/>
      <c r="AB12" s="49"/>
      <c r="AC12" s="50">
        <v>0</v>
      </c>
      <c r="AD12" s="77"/>
      <c r="AE12" s="49"/>
      <c r="AF12" s="50">
        <v>0</v>
      </c>
      <c r="AG12" s="76"/>
      <c r="AH12" s="49"/>
      <c r="AI12" s="63">
        <v>0</v>
      </c>
      <c r="AJ12" s="76">
        <v>1</v>
      </c>
      <c r="AK12" s="49"/>
      <c r="AL12" s="63">
        <v>1</v>
      </c>
      <c r="AM12" s="76">
        <v>1</v>
      </c>
      <c r="AN12" s="49">
        <v>0</v>
      </c>
      <c r="AO12" s="50">
        <v>1</v>
      </c>
      <c r="AP12" s="75"/>
    </row>
    <row r="13" spans="1:42" ht="18.75" customHeight="1" x14ac:dyDescent="0.2">
      <c r="A13" s="61" t="s">
        <v>25</v>
      </c>
      <c r="B13" s="75">
        <v>1</v>
      </c>
      <c r="C13" s="76"/>
      <c r="D13" s="49"/>
      <c r="E13" s="63">
        <v>0</v>
      </c>
      <c r="F13" s="62"/>
      <c r="G13" s="49"/>
      <c r="H13" s="62">
        <v>0</v>
      </c>
      <c r="I13" s="77"/>
      <c r="J13" s="49"/>
      <c r="K13" s="62">
        <v>0</v>
      </c>
      <c r="L13" s="76"/>
      <c r="M13" s="49"/>
      <c r="N13" s="63">
        <v>0</v>
      </c>
      <c r="O13" s="76"/>
      <c r="P13" s="49"/>
      <c r="Q13" s="63">
        <v>0</v>
      </c>
      <c r="R13" s="77"/>
      <c r="S13" s="49"/>
      <c r="T13" s="62">
        <v>0</v>
      </c>
      <c r="U13" s="76"/>
      <c r="V13" s="49"/>
      <c r="W13" s="63">
        <v>0</v>
      </c>
      <c r="X13" s="77"/>
      <c r="Y13" s="49"/>
      <c r="Z13" s="50">
        <v>0</v>
      </c>
      <c r="AA13" s="77"/>
      <c r="AB13" s="49"/>
      <c r="AC13" s="50">
        <v>0</v>
      </c>
      <c r="AD13" s="77"/>
      <c r="AE13" s="49"/>
      <c r="AF13" s="50">
        <v>0</v>
      </c>
      <c r="AG13" s="76"/>
      <c r="AH13" s="49"/>
      <c r="AI13" s="63">
        <v>0</v>
      </c>
      <c r="AJ13" s="76">
        <v>1</v>
      </c>
      <c r="AK13" s="49"/>
      <c r="AL13" s="63">
        <v>1</v>
      </c>
      <c r="AM13" s="76">
        <v>1</v>
      </c>
      <c r="AN13" s="49">
        <v>0</v>
      </c>
      <c r="AO13" s="50">
        <v>1</v>
      </c>
      <c r="AP13" s="75"/>
    </row>
    <row r="14" spans="1:42" ht="18.75" customHeight="1" x14ac:dyDescent="0.2">
      <c r="A14" s="61" t="s">
        <v>26</v>
      </c>
      <c r="B14" s="75">
        <v>1</v>
      </c>
      <c r="C14" s="76"/>
      <c r="D14" s="49"/>
      <c r="E14" s="63">
        <v>0</v>
      </c>
      <c r="F14" s="62"/>
      <c r="G14" s="49"/>
      <c r="H14" s="62">
        <v>0</v>
      </c>
      <c r="I14" s="77"/>
      <c r="J14" s="49"/>
      <c r="K14" s="62">
        <v>0</v>
      </c>
      <c r="L14" s="76"/>
      <c r="M14" s="49"/>
      <c r="N14" s="63">
        <v>0</v>
      </c>
      <c r="O14" s="76"/>
      <c r="P14" s="49"/>
      <c r="Q14" s="63">
        <v>0</v>
      </c>
      <c r="R14" s="77"/>
      <c r="S14" s="49"/>
      <c r="T14" s="62">
        <v>0</v>
      </c>
      <c r="U14" s="76"/>
      <c r="V14" s="49"/>
      <c r="W14" s="63">
        <v>0</v>
      </c>
      <c r="X14" s="77"/>
      <c r="Y14" s="49"/>
      <c r="Z14" s="50">
        <v>0</v>
      </c>
      <c r="AA14" s="77"/>
      <c r="AB14" s="49"/>
      <c r="AC14" s="50">
        <v>0</v>
      </c>
      <c r="AD14" s="77"/>
      <c r="AE14" s="49"/>
      <c r="AF14" s="50">
        <v>0</v>
      </c>
      <c r="AG14" s="76"/>
      <c r="AH14" s="49"/>
      <c r="AI14" s="63">
        <v>0</v>
      </c>
      <c r="AJ14" s="76">
        <v>1</v>
      </c>
      <c r="AK14" s="49"/>
      <c r="AL14" s="63">
        <v>1</v>
      </c>
      <c r="AM14" s="76">
        <v>1</v>
      </c>
      <c r="AN14" s="49">
        <v>0</v>
      </c>
      <c r="AO14" s="50">
        <v>1</v>
      </c>
      <c r="AP14" s="75"/>
    </row>
    <row r="15" spans="1:42" ht="18.75" customHeight="1" x14ac:dyDescent="0.2">
      <c r="A15" s="61" t="s">
        <v>27</v>
      </c>
      <c r="B15" s="75">
        <v>1</v>
      </c>
      <c r="C15" s="76"/>
      <c r="D15" s="49"/>
      <c r="E15" s="63">
        <v>0</v>
      </c>
      <c r="F15" s="62"/>
      <c r="G15" s="49"/>
      <c r="H15" s="62">
        <v>0</v>
      </c>
      <c r="I15" s="77"/>
      <c r="J15" s="49"/>
      <c r="K15" s="62">
        <v>0</v>
      </c>
      <c r="L15" s="76"/>
      <c r="M15" s="49"/>
      <c r="N15" s="63">
        <v>0</v>
      </c>
      <c r="O15" s="76"/>
      <c r="P15" s="49"/>
      <c r="Q15" s="63">
        <v>0</v>
      </c>
      <c r="R15" s="77"/>
      <c r="S15" s="49"/>
      <c r="T15" s="62">
        <v>0</v>
      </c>
      <c r="U15" s="76"/>
      <c r="V15" s="49"/>
      <c r="W15" s="63">
        <v>0</v>
      </c>
      <c r="X15" s="77"/>
      <c r="Y15" s="49"/>
      <c r="Z15" s="50">
        <v>0</v>
      </c>
      <c r="AA15" s="77"/>
      <c r="AB15" s="49"/>
      <c r="AC15" s="50">
        <v>0</v>
      </c>
      <c r="AD15" s="77"/>
      <c r="AE15" s="49"/>
      <c r="AF15" s="50">
        <v>0</v>
      </c>
      <c r="AG15" s="76"/>
      <c r="AH15" s="49"/>
      <c r="AI15" s="63">
        <v>0</v>
      </c>
      <c r="AJ15" s="76">
        <v>1</v>
      </c>
      <c r="AK15" s="49"/>
      <c r="AL15" s="63">
        <v>1</v>
      </c>
      <c r="AM15" s="76">
        <v>1</v>
      </c>
      <c r="AN15" s="49">
        <v>0</v>
      </c>
      <c r="AO15" s="50">
        <v>1</v>
      </c>
      <c r="AP15" s="75">
        <v>0</v>
      </c>
    </row>
    <row r="16" spans="1:42" ht="18.649999999999999" customHeight="1" x14ac:dyDescent="0.2">
      <c r="A16" s="61" t="s">
        <v>28</v>
      </c>
      <c r="B16" s="75">
        <v>1</v>
      </c>
      <c r="C16" s="76"/>
      <c r="D16" s="49"/>
      <c r="E16" s="63">
        <v>0</v>
      </c>
      <c r="F16" s="62"/>
      <c r="G16" s="49"/>
      <c r="H16" s="62">
        <v>0</v>
      </c>
      <c r="I16" s="77"/>
      <c r="J16" s="49"/>
      <c r="K16" s="62">
        <v>0</v>
      </c>
      <c r="L16" s="76"/>
      <c r="M16" s="49"/>
      <c r="N16" s="63">
        <v>0</v>
      </c>
      <c r="O16" s="76"/>
      <c r="P16" s="49"/>
      <c r="Q16" s="63">
        <v>0</v>
      </c>
      <c r="R16" s="77"/>
      <c r="S16" s="49"/>
      <c r="T16" s="62">
        <v>0</v>
      </c>
      <c r="U16" s="76"/>
      <c r="V16" s="49"/>
      <c r="W16" s="63">
        <v>0</v>
      </c>
      <c r="X16" s="77"/>
      <c r="Y16" s="49"/>
      <c r="Z16" s="50">
        <v>0</v>
      </c>
      <c r="AA16" s="77"/>
      <c r="AB16" s="49"/>
      <c r="AC16" s="50">
        <v>0</v>
      </c>
      <c r="AD16" s="77"/>
      <c r="AE16" s="49"/>
      <c r="AF16" s="50">
        <v>0</v>
      </c>
      <c r="AG16" s="76"/>
      <c r="AH16" s="49"/>
      <c r="AI16" s="63">
        <v>0</v>
      </c>
      <c r="AJ16" s="76"/>
      <c r="AK16" s="49">
        <v>1</v>
      </c>
      <c r="AL16" s="63">
        <v>1</v>
      </c>
      <c r="AM16" s="76">
        <v>0</v>
      </c>
      <c r="AN16" s="49">
        <v>1</v>
      </c>
      <c r="AO16" s="50">
        <v>1</v>
      </c>
      <c r="AP16" s="75"/>
    </row>
    <row r="17" spans="1:42" ht="18.75" customHeight="1" x14ac:dyDescent="0.2">
      <c r="A17" s="64" t="s">
        <v>29</v>
      </c>
      <c r="B17" s="78">
        <v>1</v>
      </c>
      <c r="C17" s="79">
        <v>0</v>
      </c>
      <c r="D17" s="51">
        <v>0</v>
      </c>
      <c r="E17" s="66">
        <v>0</v>
      </c>
      <c r="F17" s="65">
        <v>0</v>
      </c>
      <c r="G17" s="51">
        <v>0</v>
      </c>
      <c r="H17" s="65">
        <v>0</v>
      </c>
      <c r="I17" s="80">
        <v>0</v>
      </c>
      <c r="J17" s="51">
        <v>0</v>
      </c>
      <c r="K17" s="65">
        <v>0</v>
      </c>
      <c r="L17" s="79">
        <v>0</v>
      </c>
      <c r="M17" s="51">
        <v>0</v>
      </c>
      <c r="N17" s="66">
        <v>0</v>
      </c>
      <c r="O17" s="79">
        <v>0</v>
      </c>
      <c r="P17" s="51">
        <v>0</v>
      </c>
      <c r="Q17" s="66">
        <v>0</v>
      </c>
      <c r="R17" s="80">
        <v>0</v>
      </c>
      <c r="S17" s="51">
        <v>0</v>
      </c>
      <c r="T17" s="65">
        <v>0</v>
      </c>
      <c r="U17" s="79">
        <v>0</v>
      </c>
      <c r="V17" s="51">
        <v>0</v>
      </c>
      <c r="W17" s="66">
        <v>0</v>
      </c>
      <c r="X17" s="80">
        <v>0</v>
      </c>
      <c r="Y17" s="51">
        <v>0</v>
      </c>
      <c r="Z17" s="52">
        <v>0</v>
      </c>
      <c r="AA17" s="80">
        <v>0</v>
      </c>
      <c r="AB17" s="51">
        <v>0</v>
      </c>
      <c r="AC17" s="52">
        <v>0</v>
      </c>
      <c r="AD17" s="80">
        <v>0</v>
      </c>
      <c r="AE17" s="51">
        <v>0</v>
      </c>
      <c r="AF17" s="52">
        <v>0</v>
      </c>
      <c r="AG17" s="79">
        <v>0</v>
      </c>
      <c r="AH17" s="51">
        <v>0</v>
      </c>
      <c r="AI17" s="66">
        <v>0</v>
      </c>
      <c r="AJ17" s="79">
        <v>1</v>
      </c>
      <c r="AK17" s="51">
        <v>0</v>
      </c>
      <c r="AL17" s="52">
        <v>1</v>
      </c>
      <c r="AM17" s="80">
        <v>1</v>
      </c>
      <c r="AN17" s="51">
        <v>0</v>
      </c>
      <c r="AO17" s="66">
        <v>1</v>
      </c>
      <c r="AP17" s="78">
        <v>0</v>
      </c>
    </row>
    <row r="18" spans="1:42" ht="18.75" customHeight="1" x14ac:dyDescent="0.2">
      <c r="A18" s="58" t="s">
        <v>30</v>
      </c>
      <c r="B18" s="72">
        <v>1</v>
      </c>
      <c r="C18" s="73">
        <v>0</v>
      </c>
      <c r="D18" s="47">
        <v>0</v>
      </c>
      <c r="E18" s="60">
        <v>0</v>
      </c>
      <c r="F18" s="59">
        <v>0</v>
      </c>
      <c r="G18" s="47">
        <v>0</v>
      </c>
      <c r="H18" s="59">
        <v>0</v>
      </c>
      <c r="I18" s="74">
        <v>0</v>
      </c>
      <c r="J18" s="47">
        <v>0</v>
      </c>
      <c r="K18" s="59">
        <v>0</v>
      </c>
      <c r="L18" s="73">
        <v>0</v>
      </c>
      <c r="M18" s="47">
        <v>0</v>
      </c>
      <c r="N18" s="60">
        <v>0</v>
      </c>
      <c r="O18" s="73">
        <v>0</v>
      </c>
      <c r="P18" s="47">
        <v>0</v>
      </c>
      <c r="Q18" s="60">
        <v>0</v>
      </c>
      <c r="R18" s="74">
        <v>0</v>
      </c>
      <c r="S18" s="47">
        <v>0</v>
      </c>
      <c r="T18" s="59">
        <v>0</v>
      </c>
      <c r="U18" s="73">
        <v>0</v>
      </c>
      <c r="V18" s="47">
        <v>0</v>
      </c>
      <c r="W18" s="60">
        <v>0</v>
      </c>
      <c r="X18" s="74">
        <v>0</v>
      </c>
      <c r="Y18" s="47">
        <v>0</v>
      </c>
      <c r="Z18" s="48">
        <v>0</v>
      </c>
      <c r="AA18" s="74">
        <v>0</v>
      </c>
      <c r="AB18" s="47">
        <v>0</v>
      </c>
      <c r="AC18" s="48">
        <v>0</v>
      </c>
      <c r="AD18" s="74">
        <v>0</v>
      </c>
      <c r="AE18" s="47">
        <v>0</v>
      </c>
      <c r="AF18" s="48">
        <v>0</v>
      </c>
      <c r="AG18" s="73">
        <v>0</v>
      </c>
      <c r="AH18" s="47">
        <v>0</v>
      </c>
      <c r="AI18" s="60">
        <v>0</v>
      </c>
      <c r="AJ18" s="73">
        <v>1</v>
      </c>
      <c r="AK18" s="47">
        <v>0</v>
      </c>
      <c r="AL18" s="60">
        <v>1</v>
      </c>
      <c r="AM18" s="73">
        <v>1</v>
      </c>
      <c r="AN18" s="47">
        <v>0</v>
      </c>
      <c r="AO18" s="60">
        <v>1</v>
      </c>
      <c r="AP18" s="72">
        <v>0</v>
      </c>
    </row>
    <row r="19" spans="1:42" ht="18.75" customHeight="1" x14ac:dyDescent="0.2">
      <c r="A19" s="61" t="s">
        <v>31</v>
      </c>
      <c r="B19" s="75">
        <v>1</v>
      </c>
      <c r="C19" s="76"/>
      <c r="D19" s="49"/>
      <c r="E19" s="63">
        <v>0</v>
      </c>
      <c r="F19" s="62"/>
      <c r="G19" s="49"/>
      <c r="H19" s="62">
        <v>0</v>
      </c>
      <c r="I19" s="77"/>
      <c r="J19" s="49"/>
      <c r="K19" s="62">
        <v>0</v>
      </c>
      <c r="L19" s="76"/>
      <c r="M19" s="49"/>
      <c r="N19" s="63">
        <v>0</v>
      </c>
      <c r="O19" s="76"/>
      <c r="P19" s="49"/>
      <c r="Q19" s="63">
        <v>0</v>
      </c>
      <c r="R19" s="77"/>
      <c r="S19" s="49"/>
      <c r="T19" s="62">
        <v>0</v>
      </c>
      <c r="U19" s="76"/>
      <c r="V19" s="49"/>
      <c r="W19" s="63">
        <v>0</v>
      </c>
      <c r="X19" s="77"/>
      <c r="Y19" s="49"/>
      <c r="Z19" s="50">
        <v>0</v>
      </c>
      <c r="AA19" s="77"/>
      <c r="AB19" s="49"/>
      <c r="AC19" s="50">
        <v>0</v>
      </c>
      <c r="AD19" s="77"/>
      <c r="AE19" s="49"/>
      <c r="AF19" s="50">
        <v>0</v>
      </c>
      <c r="AG19" s="76"/>
      <c r="AH19" s="49"/>
      <c r="AI19" s="63">
        <v>0</v>
      </c>
      <c r="AJ19" s="76">
        <v>1</v>
      </c>
      <c r="AK19" s="49"/>
      <c r="AL19" s="63">
        <v>1</v>
      </c>
      <c r="AM19" s="76">
        <v>1</v>
      </c>
      <c r="AN19" s="49">
        <v>0</v>
      </c>
      <c r="AO19" s="50">
        <v>1</v>
      </c>
      <c r="AP19" s="75"/>
    </row>
    <row r="20" spans="1:42" ht="18.75" customHeight="1" x14ac:dyDescent="0.2">
      <c r="A20" s="61" t="s">
        <v>32</v>
      </c>
      <c r="B20" s="75">
        <v>1</v>
      </c>
      <c r="C20" s="76">
        <v>0</v>
      </c>
      <c r="D20" s="49">
        <v>0</v>
      </c>
      <c r="E20" s="63">
        <v>0</v>
      </c>
      <c r="F20" s="62">
        <v>0</v>
      </c>
      <c r="G20" s="49">
        <v>0</v>
      </c>
      <c r="H20" s="62">
        <v>0</v>
      </c>
      <c r="I20" s="77">
        <v>0</v>
      </c>
      <c r="J20" s="49">
        <v>0</v>
      </c>
      <c r="K20" s="62">
        <v>0</v>
      </c>
      <c r="L20" s="76">
        <v>0</v>
      </c>
      <c r="M20" s="49">
        <v>0</v>
      </c>
      <c r="N20" s="63">
        <v>0</v>
      </c>
      <c r="O20" s="76">
        <v>0</v>
      </c>
      <c r="P20" s="49">
        <v>0</v>
      </c>
      <c r="Q20" s="63">
        <v>0</v>
      </c>
      <c r="R20" s="77">
        <v>0</v>
      </c>
      <c r="S20" s="49">
        <v>0</v>
      </c>
      <c r="T20" s="62">
        <v>0</v>
      </c>
      <c r="U20" s="76">
        <v>0</v>
      </c>
      <c r="V20" s="49">
        <v>0</v>
      </c>
      <c r="W20" s="63">
        <v>0</v>
      </c>
      <c r="X20" s="77">
        <v>0</v>
      </c>
      <c r="Y20" s="49">
        <v>0</v>
      </c>
      <c r="Z20" s="50">
        <v>0</v>
      </c>
      <c r="AA20" s="77">
        <v>0</v>
      </c>
      <c r="AB20" s="49">
        <v>0</v>
      </c>
      <c r="AC20" s="50">
        <v>0</v>
      </c>
      <c r="AD20" s="77">
        <v>0</v>
      </c>
      <c r="AE20" s="49">
        <v>0</v>
      </c>
      <c r="AF20" s="50">
        <v>0</v>
      </c>
      <c r="AG20" s="76">
        <v>0</v>
      </c>
      <c r="AH20" s="49">
        <v>0</v>
      </c>
      <c r="AI20" s="63">
        <v>0</v>
      </c>
      <c r="AJ20" s="76">
        <v>1</v>
      </c>
      <c r="AK20" s="49">
        <v>0</v>
      </c>
      <c r="AL20" s="63">
        <v>1</v>
      </c>
      <c r="AM20" s="76">
        <v>1</v>
      </c>
      <c r="AN20" s="49">
        <v>0</v>
      </c>
      <c r="AO20" s="50">
        <v>1</v>
      </c>
      <c r="AP20" s="75"/>
    </row>
    <row r="21" spans="1:42" ht="18.75" customHeight="1" x14ac:dyDescent="0.2">
      <c r="A21" s="64" t="s">
        <v>33</v>
      </c>
      <c r="B21" s="78">
        <v>1</v>
      </c>
      <c r="C21" s="79"/>
      <c r="D21" s="51"/>
      <c r="E21" s="66">
        <v>0</v>
      </c>
      <c r="F21" s="65"/>
      <c r="G21" s="51"/>
      <c r="H21" s="65">
        <v>0</v>
      </c>
      <c r="I21" s="80"/>
      <c r="J21" s="51"/>
      <c r="K21" s="65">
        <v>0</v>
      </c>
      <c r="L21" s="79"/>
      <c r="M21" s="51"/>
      <c r="N21" s="66">
        <v>0</v>
      </c>
      <c r="O21" s="79"/>
      <c r="P21" s="51"/>
      <c r="Q21" s="66">
        <v>0</v>
      </c>
      <c r="R21" s="80"/>
      <c r="S21" s="51"/>
      <c r="T21" s="65">
        <v>0</v>
      </c>
      <c r="U21" s="79"/>
      <c r="V21" s="51"/>
      <c r="W21" s="66">
        <v>0</v>
      </c>
      <c r="X21" s="80"/>
      <c r="Y21" s="51"/>
      <c r="Z21" s="52">
        <v>0</v>
      </c>
      <c r="AA21" s="80"/>
      <c r="AB21" s="51"/>
      <c r="AC21" s="52">
        <v>0</v>
      </c>
      <c r="AD21" s="80"/>
      <c r="AE21" s="51"/>
      <c r="AF21" s="52">
        <v>0</v>
      </c>
      <c r="AG21" s="79"/>
      <c r="AH21" s="51"/>
      <c r="AI21" s="66">
        <v>0</v>
      </c>
      <c r="AJ21" s="79">
        <v>1</v>
      </c>
      <c r="AK21" s="51"/>
      <c r="AL21" s="52">
        <v>1</v>
      </c>
      <c r="AM21" s="80">
        <v>1</v>
      </c>
      <c r="AN21" s="51">
        <v>0</v>
      </c>
      <c r="AO21" s="66">
        <v>1</v>
      </c>
      <c r="AP21" s="78"/>
    </row>
    <row r="22" spans="1:42" ht="18.75" customHeight="1" x14ac:dyDescent="0.2">
      <c r="A22" s="58" t="s">
        <v>34</v>
      </c>
      <c r="B22" s="72">
        <v>1</v>
      </c>
      <c r="C22" s="73"/>
      <c r="D22" s="47"/>
      <c r="E22" s="60">
        <v>0</v>
      </c>
      <c r="F22" s="59"/>
      <c r="G22" s="47"/>
      <c r="H22" s="59">
        <v>0</v>
      </c>
      <c r="I22" s="74"/>
      <c r="J22" s="47"/>
      <c r="K22" s="59">
        <v>0</v>
      </c>
      <c r="L22" s="73"/>
      <c r="M22" s="47"/>
      <c r="N22" s="60">
        <v>0</v>
      </c>
      <c r="O22" s="73"/>
      <c r="P22" s="47"/>
      <c r="Q22" s="60">
        <v>0</v>
      </c>
      <c r="R22" s="74"/>
      <c r="S22" s="47"/>
      <c r="T22" s="59">
        <v>0</v>
      </c>
      <c r="U22" s="73"/>
      <c r="V22" s="47"/>
      <c r="W22" s="60">
        <v>0</v>
      </c>
      <c r="X22" s="74"/>
      <c r="Y22" s="47"/>
      <c r="Z22" s="48">
        <v>0</v>
      </c>
      <c r="AA22" s="74"/>
      <c r="AB22" s="47"/>
      <c r="AC22" s="48">
        <v>0</v>
      </c>
      <c r="AD22" s="74"/>
      <c r="AE22" s="47"/>
      <c r="AF22" s="48">
        <v>0</v>
      </c>
      <c r="AG22" s="73"/>
      <c r="AH22" s="47"/>
      <c r="AI22" s="60">
        <v>0</v>
      </c>
      <c r="AJ22" s="73">
        <v>1</v>
      </c>
      <c r="AK22" s="47"/>
      <c r="AL22" s="60">
        <v>1</v>
      </c>
      <c r="AM22" s="73">
        <v>1</v>
      </c>
      <c r="AN22" s="47">
        <v>0</v>
      </c>
      <c r="AO22" s="60">
        <v>1</v>
      </c>
      <c r="AP22" s="72"/>
    </row>
    <row r="23" spans="1:42" ht="18.75" customHeight="1" x14ac:dyDescent="0.2">
      <c r="A23" s="61" t="s">
        <v>35</v>
      </c>
      <c r="B23" s="75">
        <v>1</v>
      </c>
      <c r="C23" s="76"/>
      <c r="D23" s="49"/>
      <c r="E23" s="63">
        <v>0</v>
      </c>
      <c r="F23" s="62"/>
      <c r="G23" s="49"/>
      <c r="H23" s="62">
        <v>0</v>
      </c>
      <c r="I23" s="77"/>
      <c r="J23" s="49"/>
      <c r="K23" s="62">
        <v>0</v>
      </c>
      <c r="L23" s="76"/>
      <c r="M23" s="49"/>
      <c r="N23" s="63">
        <v>0</v>
      </c>
      <c r="O23" s="76"/>
      <c r="P23" s="49"/>
      <c r="Q23" s="63">
        <v>0</v>
      </c>
      <c r="R23" s="77"/>
      <c r="S23" s="49"/>
      <c r="T23" s="62">
        <v>0</v>
      </c>
      <c r="U23" s="76"/>
      <c r="V23" s="49"/>
      <c r="W23" s="63">
        <v>0</v>
      </c>
      <c r="X23" s="77"/>
      <c r="Y23" s="49"/>
      <c r="Z23" s="50">
        <v>0</v>
      </c>
      <c r="AA23" s="77"/>
      <c r="AB23" s="49"/>
      <c r="AC23" s="50">
        <v>0</v>
      </c>
      <c r="AD23" s="77"/>
      <c r="AE23" s="49"/>
      <c r="AF23" s="50">
        <v>0</v>
      </c>
      <c r="AG23" s="76"/>
      <c r="AH23" s="49"/>
      <c r="AI23" s="63">
        <v>0</v>
      </c>
      <c r="AJ23" s="76">
        <v>1</v>
      </c>
      <c r="AK23" s="49">
        <v>0</v>
      </c>
      <c r="AL23" s="63">
        <v>1</v>
      </c>
      <c r="AM23" s="76">
        <v>1</v>
      </c>
      <c r="AN23" s="49">
        <v>0</v>
      </c>
      <c r="AO23" s="50">
        <v>1</v>
      </c>
      <c r="AP23" s="75"/>
    </row>
    <row r="24" spans="1:42" ht="18.75" customHeight="1" x14ac:dyDescent="0.2">
      <c r="A24" s="61" t="s">
        <v>36</v>
      </c>
      <c r="B24" s="75">
        <v>1</v>
      </c>
      <c r="C24" s="76"/>
      <c r="D24" s="49"/>
      <c r="E24" s="63">
        <v>0</v>
      </c>
      <c r="F24" s="62"/>
      <c r="G24" s="49"/>
      <c r="H24" s="62">
        <v>0</v>
      </c>
      <c r="I24" s="77"/>
      <c r="J24" s="49"/>
      <c r="K24" s="62">
        <v>0</v>
      </c>
      <c r="L24" s="76"/>
      <c r="M24" s="49"/>
      <c r="N24" s="63">
        <v>0</v>
      </c>
      <c r="O24" s="76"/>
      <c r="P24" s="49"/>
      <c r="Q24" s="63">
        <v>0</v>
      </c>
      <c r="R24" s="77"/>
      <c r="S24" s="49"/>
      <c r="T24" s="62">
        <v>0</v>
      </c>
      <c r="U24" s="76"/>
      <c r="V24" s="49"/>
      <c r="W24" s="63">
        <v>0</v>
      </c>
      <c r="X24" s="77"/>
      <c r="Y24" s="49"/>
      <c r="Z24" s="50">
        <v>0</v>
      </c>
      <c r="AA24" s="77"/>
      <c r="AB24" s="49"/>
      <c r="AC24" s="50">
        <v>0</v>
      </c>
      <c r="AD24" s="77"/>
      <c r="AE24" s="49"/>
      <c r="AF24" s="50">
        <v>0</v>
      </c>
      <c r="AG24" s="76"/>
      <c r="AH24" s="49"/>
      <c r="AI24" s="63">
        <v>0</v>
      </c>
      <c r="AJ24" s="76">
        <v>1</v>
      </c>
      <c r="AK24" s="49"/>
      <c r="AL24" s="63">
        <v>1</v>
      </c>
      <c r="AM24" s="76">
        <v>1</v>
      </c>
      <c r="AN24" s="49">
        <v>0</v>
      </c>
      <c r="AO24" s="50">
        <v>1</v>
      </c>
      <c r="AP24" s="75"/>
    </row>
    <row r="25" spans="1:42" ht="18.75" customHeight="1" x14ac:dyDescent="0.2">
      <c r="A25" s="61" t="s">
        <v>37</v>
      </c>
      <c r="B25" s="75">
        <v>1</v>
      </c>
      <c r="C25" s="76"/>
      <c r="D25" s="49"/>
      <c r="E25" s="63">
        <v>0</v>
      </c>
      <c r="F25" s="62"/>
      <c r="G25" s="49"/>
      <c r="H25" s="62">
        <v>0</v>
      </c>
      <c r="I25" s="77"/>
      <c r="J25" s="49"/>
      <c r="K25" s="62">
        <v>0</v>
      </c>
      <c r="L25" s="76"/>
      <c r="M25" s="49"/>
      <c r="N25" s="63">
        <v>0</v>
      </c>
      <c r="O25" s="76"/>
      <c r="P25" s="49"/>
      <c r="Q25" s="63">
        <v>0</v>
      </c>
      <c r="R25" s="77"/>
      <c r="S25" s="49"/>
      <c r="T25" s="62">
        <v>0</v>
      </c>
      <c r="U25" s="76"/>
      <c r="V25" s="49"/>
      <c r="W25" s="63">
        <v>0</v>
      </c>
      <c r="X25" s="77"/>
      <c r="Y25" s="49"/>
      <c r="Z25" s="50">
        <v>0</v>
      </c>
      <c r="AA25" s="77"/>
      <c r="AB25" s="49"/>
      <c r="AC25" s="50">
        <v>0</v>
      </c>
      <c r="AD25" s="77"/>
      <c r="AE25" s="49"/>
      <c r="AF25" s="50">
        <v>0</v>
      </c>
      <c r="AG25" s="76"/>
      <c r="AH25" s="49"/>
      <c r="AI25" s="63">
        <v>0</v>
      </c>
      <c r="AJ25" s="76">
        <v>1</v>
      </c>
      <c r="AK25" s="49"/>
      <c r="AL25" s="63">
        <v>1</v>
      </c>
      <c r="AM25" s="76">
        <v>1</v>
      </c>
      <c r="AN25" s="49">
        <v>0</v>
      </c>
      <c r="AO25" s="50">
        <v>1</v>
      </c>
      <c r="AP25" s="75"/>
    </row>
    <row r="26" spans="1:42" ht="18.75" customHeight="1" x14ac:dyDescent="0.2">
      <c r="A26" s="61" t="s">
        <v>38</v>
      </c>
      <c r="B26" s="75">
        <v>1</v>
      </c>
      <c r="C26" s="76"/>
      <c r="D26" s="49"/>
      <c r="E26" s="63">
        <v>0</v>
      </c>
      <c r="F26" s="62"/>
      <c r="G26" s="49"/>
      <c r="H26" s="62">
        <v>0</v>
      </c>
      <c r="I26" s="77"/>
      <c r="J26" s="49"/>
      <c r="K26" s="62">
        <v>0</v>
      </c>
      <c r="L26" s="76"/>
      <c r="M26" s="49"/>
      <c r="N26" s="63">
        <v>0</v>
      </c>
      <c r="O26" s="76"/>
      <c r="P26" s="49"/>
      <c r="Q26" s="63">
        <v>0</v>
      </c>
      <c r="R26" s="77"/>
      <c r="S26" s="49"/>
      <c r="T26" s="62">
        <v>0</v>
      </c>
      <c r="U26" s="76"/>
      <c r="V26" s="49"/>
      <c r="W26" s="63">
        <v>0</v>
      </c>
      <c r="X26" s="77"/>
      <c r="Y26" s="49"/>
      <c r="Z26" s="50">
        <v>0</v>
      </c>
      <c r="AA26" s="77"/>
      <c r="AB26" s="49"/>
      <c r="AC26" s="50">
        <v>0</v>
      </c>
      <c r="AD26" s="77"/>
      <c r="AE26" s="49"/>
      <c r="AF26" s="50">
        <v>0</v>
      </c>
      <c r="AG26" s="76"/>
      <c r="AH26" s="49"/>
      <c r="AI26" s="63">
        <v>0</v>
      </c>
      <c r="AJ26" s="76">
        <v>1</v>
      </c>
      <c r="AK26" s="49"/>
      <c r="AL26" s="63">
        <v>1</v>
      </c>
      <c r="AM26" s="76">
        <v>1</v>
      </c>
      <c r="AN26" s="49">
        <v>0</v>
      </c>
      <c r="AO26" s="50">
        <v>1</v>
      </c>
      <c r="AP26" s="75"/>
    </row>
    <row r="27" spans="1:42" ht="18.75" customHeight="1" x14ac:dyDescent="0.2">
      <c r="A27" s="64" t="s">
        <v>39</v>
      </c>
      <c r="B27" s="78">
        <v>1</v>
      </c>
      <c r="C27" s="79"/>
      <c r="D27" s="51"/>
      <c r="E27" s="66">
        <v>0</v>
      </c>
      <c r="F27" s="65"/>
      <c r="G27" s="51"/>
      <c r="H27" s="65">
        <v>0</v>
      </c>
      <c r="I27" s="80"/>
      <c r="J27" s="51"/>
      <c r="K27" s="65">
        <v>0</v>
      </c>
      <c r="L27" s="79"/>
      <c r="M27" s="51"/>
      <c r="N27" s="66">
        <v>0</v>
      </c>
      <c r="O27" s="79"/>
      <c r="P27" s="51"/>
      <c r="Q27" s="66">
        <v>0</v>
      </c>
      <c r="R27" s="80"/>
      <c r="S27" s="51"/>
      <c r="T27" s="65">
        <v>0</v>
      </c>
      <c r="U27" s="79"/>
      <c r="V27" s="51"/>
      <c r="W27" s="66">
        <v>0</v>
      </c>
      <c r="X27" s="80"/>
      <c r="Y27" s="51"/>
      <c r="Z27" s="52">
        <v>0</v>
      </c>
      <c r="AA27" s="80"/>
      <c r="AB27" s="51"/>
      <c r="AC27" s="52">
        <v>0</v>
      </c>
      <c r="AD27" s="80"/>
      <c r="AE27" s="51"/>
      <c r="AF27" s="52">
        <v>0</v>
      </c>
      <c r="AG27" s="79"/>
      <c r="AH27" s="51"/>
      <c r="AI27" s="66">
        <v>0</v>
      </c>
      <c r="AJ27" s="79">
        <v>1</v>
      </c>
      <c r="AK27" s="51"/>
      <c r="AL27" s="52">
        <v>1</v>
      </c>
      <c r="AM27" s="80">
        <v>1</v>
      </c>
      <c r="AN27" s="51">
        <v>0</v>
      </c>
      <c r="AO27" s="66">
        <v>1</v>
      </c>
      <c r="AP27" s="78"/>
    </row>
    <row r="28" spans="1:42" ht="18.75" customHeight="1" x14ac:dyDescent="0.2">
      <c r="A28" s="58" t="s">
        <v>40</v>
      </c>
      <c r="B28" s="72">
        <v>1</v>
      </c>
      <c r="C28" s="73"/>
      <c r="D28" s="47"/>
      <c r="E28" s="60">
        <v>0</v>
      </c>
      <c r="F28" s="59"/>
      <c r="G28" s="47"/>
      <c r="H28" s="59">
        <v>0</v>
      </c>
      <c r="I28" s="74"/>
      <c r="J28" s="47"/>
      <c r="K28" s="59">
        <v>0</v>
      </c>
      <c r="L28" s="73"/>
      <c r="M28" s="47"/>
      <c r="N28" s="60">
        <v>0</v>
      </c>
      <c r="O28" s="73"/>
      <c r="P28" s="47"/>
      <c r="Q28" s="60">
        <v>0</v>
      </c>
      <c r="R28" s="74"/>
      <c r="S28" s="47"/>
      <c r="T28" s="59">
        <v>0</v>
      </c>
      <c r="U28" s="73"/>
      <c r="V28" s="47"/>
      <c r="W28" s="60">
        <v>0</v>
      </c>
      <c r="X28" s="74"/>
      <c r="Y28" s="47"/>
      <c r="Z28" s="48">
        <v>0</v>
      </c>
      <c r="AA28" s="74"/>
      <c r="AB28" s="47"/>
      <c r="AC28" s="48">
        <v>0</v>
      </c>
      <c r="AD28" s="74"/>
      <c r="AE28" s="47"/>
      <c r="AF28" s="48">
        <v>0</v>
      </c>
      <c r="AG28" s="73"/>
      <c r="AH28" s="47"/>
      <c r="AI28" s="60">
        <v>0</v>
      </c>
      <c r="AJ28" s="73">
        <v>1</v>
      </c>
      <c r="AK28" s="47"/>
      <c r="AL28" s="60">
        <v>1</v>
      </c>
      <c r="AM28" s="73">
        <v>1</v>
      </c>
      <c r="AN28" s="47">
        <v>0</v>
      </c>
      <c r="AO28" s="60">
        <v>1</v>
      </c>
      <c r="AP28" s="72"/>
    </row>
    <row r="29" spans="1:42" ht="18.75" customHeight="1" x14ac:dyDescent="0.2">
      <c r="A29" s="61" t="s">
        <v>41</v>
      </c>
      <c r="B29" s="75">
        <v>1</v>
      </c>
      <c r="C29" s="76"/>
      <c r="D29" s="49"/>
      <c r="E29" s="63">
        <v>0</v>
      </c>
      <c r="F29" s="62"/>
      <c r="G29" s="49"/>
      <c r="H29" s="62">
        <v>0</v>
      </c>
      <c r="I29" s="77"/>
      <c r="J29" s="49"/>
      <c r="K29" s="62">
        <v>0</v>
      </c>
      <c r="L29" s="76"/>
      <c r="M29" s="49"/>
      <c r="N29" s="63">
        <v>0</v>
      </c>
      <c r="O29" s="76"/>
      <c r="P29" s="49"/>
      <c r="Q29" s="63">
        <v>0</v>
      </c>
      <c r="R29" s="77"/>
      <c r="S29" s="49"/>
      <c r="T29" s="62">
        <v>0</v>
      </c>
      <c r="U29" s="76"/>
      <c r="V29" s="49"/>
      <c r="W29" s="63">
        <v>0</v>
      </c>
      <c r="X29" s="77"/>
      <c r="Y29" s="49"/>
      <c r="Z29" s="50">
        <v>0</v>
      </c>
      <c r="AA29" s="77"/>
      <c r="AB29" s="49"/>
      <c r="AC29" s="50">
        <v>0</v>
      </c>
      <c r="AD29" s="77"/>
      <c r="AE29" s="49"/>
      <c r="AF29" s="50">
        <v>0</v>
      </c>
      <c r="AG29" s="76"/>
      <c r="AH29" s="49"/>
      <c r="AI29" s="63">
        <v>0</v>
      </c>
      <c r="AJ29" s="76">
        <v>1</v>
      </c>
      <c r="AK29" s="49"/>
      <c r="AL29" s="63">
        <v>1</v>
      </c>
      <c r="AM29" s="76">
        <v>1</v>
      </c>
      <c r="AN29" s="49">
        <v>0</v>
      </c>
      <c r="AO29" s="50">
        <v>1</v>
      </c>
      <c r="AP29" s="75"/>
    </row>
    <row r="30" spans="1:42" ht="18.75" customHeight="1" x14ac:dyDescent="0.2">
      <c r="A30" s="61" t="s">
        <v>42</v>
      </c>
      <c r="B30" s="75">
        <v>1</v>
      </c>
      <c r="C30" s="76">
        <v>0</v>
      </c>
      <c r="D30" s="49">
        <v>0</v>
      </c>
      <c r="E30" s="63">
        <v>0</v>
      </c>
      <c r="F30" s="62">
        <v>0</v>
      </c>
      <c r="G30" s="49">
        <v>0</v>
      </c>
      <c r="H30" s="62">
        <v>0</v>
      </c>
      <c r="I30" s="77">
        <v>0</v>
      </c>
      <c r="J30" s="49">
        <v>0</v>
      </c>
      <c r="K30" s="62">
        <v>0</v>
      </c>
      <c r="L30" s="76">
        <v>0</v>
      </c>
      <c r="M30" s="49">
        <v>0</v>
      </c>
      <c r="N30" s="63">
        <v>0</v>
      </c>
      <c r="O30" s="76">
        <v>0</v>
      </c>
      <c r="P30" s="49">
        <v>0</v>
      </c>
      <c r="Q30" s="63">
        <v>0</v>
      </c>
      <c r="R30" s="77">
        <v>0</v>
      </c>
      <c r="S30" s="49">
        <v>0</v>
      </c>
      <c r="T30" s="62">
        <v>0</v>
      </c>
      <c r="U30" s="76">
        <v>0</v>
      </c>
      <c r="V30" s="49">
        <v>0</v>
      </c>
      <c r="W30" s="63">
        <v>0</v>
      </c>
      <c r="X30" s="77">
        <v>0</v>
      </c>
      <c r="Y30" s="49">
        <v>0</v>
      </c>
      <c r="Z30" s="50">
        <v>0</v>
      </c>
      <c r="AA30" s="77">
        <v>0</v>
      </c>
      <c r="AB30" s="49">
        <v>0</v>
      </c>
      <c r="AC30" s="50">
        <v>0</v>
      </c>
      <c r="AD30" s="77">
        <v>0</v>
      </c>
      <c r="AE30" s="49">
        <v>0</v>
      </c>
      <c r="AF30" s="50">
        <v>0</v>
      </c>
      <c r="AG30" s="76">
        <v>1</v>
      </c>
      <c r="AH30" s="49">
        <v>0</v>
      </c>
      <c r="AI30" s="63">
        <v>1</v>
      </c>
      <c r="AJ30" s="76">
        <v>0</v>
      </c>
      <c r="AK30" s="49">
        <v>0</v>
      </c>
      <c r="AL30" s="63">
        <v>0</v>
      </c>
      <c r="AM30" s="76">
        <v>1</v>
      </c>
      <c r="AN30" s="49">
        <v>0</v>
      </c>
      <c r="AO30" s="50">
        <v>1</v>
      </c>
      <c r="AP30" s="75">
        <v>0</v>
      </c>
    </row>
    <row r="31" spans="1:42" ht="18.75" customHeight="1" x14ac:dyDescent="0.2">
      <c r="A31" s="61" t="s">
        <v>43</v>
      </c>
      <c r="B31" s="75">
        <v>1</v>
      </c>
      <c r="C31" s="76"/>
      <c r="D31" s="49"/>
      <c r="E31" s="63">
        <v>0</v>
      </c>
      <c r="F31" s="62"/>
      <c r="G31" s="49"/>
      <c r="H31" s="62">
        <v>0</v>
      </c>
      <c r="I31" s="77"/>
      <c r="J31" s="49"/>
      <c r="K31" s="62">
        <v>0</v>
      </c>
      <c r="L31" s="76"/>
      <c r="M31" s="49"/>
      <c r="N31" s="63">
        <v>0</v>
      </c>
      <c r="O31" s="76"/>
      <c r="P31" s="49"/>
      <c r="Q31" s="63">
        <v>0</v>
      </c>
      <c r="R31" s="77"/>
      <c r="S31" s="49"/>
      <c r="T31" s="62">
        <v>0</v>
      </c>
      <c r="U31" s="76"/>
      <c r="V31" s="49"/>
      <c r="W31" s="63">
        <v>0</v>
      </c>
      <c r="X31" s="77"/>
      <c r="Y31" s="49"/>
      <c r="Z31" s="50">
        <v>0</v>
      </c>
      <c r="AA31" s="77"/>
      <c r="AB31" s="49"/>
      <c r="AC31" s="50">
        <v>0</v>
      </c>
      <c r="AD31" s="77"/>
      <c r="AE31" s="49"/>
      <c r="AF31" s="50">
        <v>0</v>
      </c>
      <c r="AG31" s="76"/>
      <c r="AH31" s="49"/>
      <c r="AI31" s="63">
        <v>0</v>
      </c>
      <c r="AJ31" s="76">
        <v>1</v>
      </c>
      <c r="AK31" s="49"/>
      <c r="AL31" s="63">
        <v>1</v>
      </c>
      <c r="AM31" s="76">
        <v>1</v>
      </c>
      <c r="AN31" s="49">
        <v>0</v>
      </c>
      <c r="AO31" s="50">
        <v>1</v>
      </c>
      <c r="AP31" s="75">
        <v>0</v>
      </c>
    </row>
    <row r="32" spans="1:42" ht="18.75" customHeight="1" x14ac:dyDescent="0.2">
      <c r="A32" s="61" t="s">
        <v>44</v>
      </c>
      <c r="B32" s="75">
        <v>1</v>
      </c>
      <c r="C32" s="76">
        <v>0</v>
      </c>
      <c r="D32" s="49">
        <v>0</v>
      </c>
      <c r="E32" s="63">
        <v>0</v>
      </c>
      <c r="F32" s="62">
        <v>0</v>
      </c>
      <c r="G32" s="49">
        <v>0</v>
      </c>
      <c r="H32" s="62">
        <v>0</v>
      </c>
      <c r="I32" s="77">
        <v>0</v>
      </c>
      <c r="J32" s="49">
        <v>0</v>
      </c>
      <c r="K32" s="62">
        <v>0</v>
      </c>
      <c r="L32" s="76">
        <v>0</v>
      </c>
      <c r="M32" s="49">
        <v>0</v>
      </c>
      <c r="N32" s="63">
        <v>0</v>
      </c>
      <c r="O32" s="76">
        <v>0</v>
      </c>
      <c r="P32" s="49">
        <v>0</v>
      </c>
      <c r="Q32" s="63">
        <v>0</v>
      </c>
      <c r="R32" s="77">
        <v>0</v>
      </c>
      <c r="S32" s="49">
        <v>0</v>
      </c>
      <c r="T32" s="62">
        <v>0</v>
      </c>
      <c r="U32" s="76">
        <v>0</v>
      </c>
      <c r="V32" s="49">
        <v>0</v>
      </c>
      <c r="W32" s="63">
        <v>0</v>
      </c>
      <c r="X32" s="77">
        <v>0</v>
      </c>
      <c r="Y32" s="49">
        <v>0</v>
      </c>
      <c r="Z32" s="50">
        <v>0</v>
      </c>
      <c r="AA32" s="77">
        <v>0</v>
      </c>
      <c r="AB32" s="49">
        <v>0</v>
      </c>
      <c r="AC32" s="50">
        <v>0</v>
      </c>
      <c r="AD32" s="77">
        <v>0</v>
      </c>
      <c r="AE32" s="49">
        <v>0</v>
      </c>
      <c r="AF32" s="50">
        <v>0</v>
      </c>
      <c r="AG32" s="76">
        <v>0</v>
      </c>
      <c r="AH32" s="49">
        <v>0</v>
      </c>
      <c r="AI32" s="63">
        <v>0</v>
      </c>
      <c r="AJ32" s="76">
        <v>1</v>
      </c>
      <c r="AK32" s="49">
        <v>0</v>
      </c>
      <c r="AL32" s="63">
        <v>1</v>
      </c>
      <c r="AM32" s="76">
        <v>1</v>
      </c>
      <c r="AN32" s="49">
        <v>0</v>
      </c>
      <c r="AO32" s="50">
        <v>1</v>
      </c>
      <c r="AP32" s="75">
        <v>0</v>
      </c>
    </row>
    <row r="33" spans="1:42" ht="18.75" customHeight="1" x14ac:dyDescent="0.2">
      <c r="A33" s="64" t="s">
        <v>45</v>
      </c>
      <c r="B33" s="78">
        <v>1</v>
      </c>
      <c r="C33" s="79"/>
      <c r="D33" s="51"/>
      <c r="E33" s="66">
        <v>0</v>
      </c>
      <c r="F33" s="65"/>
      <c r="G33" s="51"/>
      <c r="H33" s="65">
        <v>0</v>
      </c>
      <c r="I33" s="80"/>
      <c r="J33" s="51"/>
      <c r="K33" s="65">
        <v>0</v>
      </c>
      <c r="L33" s="79"/>
      <c r="M33" s="51"/>
      <c r="N33" s="66">
        <v>0</v>
      </c>
      <c r="O33" s="79"/>
      <c r="P33" s="51"/>
      <c r="Q33" s="66">
        <v>0</v>
      </c>
      <c r="R33" s="80"/>
      <c r="S33" s="51"/>
      <c r="T33" s="65">
        <v>0</v>
      </c>
      <c r="U33" s="79"/>
      <c r="V33" s="51"/>
      <c r="W33" s="66">
        <v>0</v>
      </c>
      <c r="X33" s="80"/>
      <c r="Y33" s="51"/>
      <c r="Z33" s="52">
        <v>0</v>
      </c>
      <c r="AA33" s="80"/>
      <c r="AB33" s="51"/>
      <c r="AC33" s="52">
        <v>0</v>
      </c>
      <c r="AD33" s="80"/>
      <c r="AE33" s="51"/>
      <c r="AF33" s="52">
        <v>0</v>
      </c>
      <c r="AG33" s="79"/>
      <c r="AH33" s="51"/>
      <c r="AI33" s="66">
        <v>0</v>
      </c>
      <c r="AJ33" s="79">
        <v>1</v>
      </c>
      <c r="AK33" s="51"/>
      <c r="AL33" s="52">
        <v>1</v>
      </c>
      <c r="AM33" s="80">
        <v>1</v>
      </c>
      <c r="AN33" s="51">
        <v>0</v>
      </c>
      <c r="AO33" s="66">
        <v>1</v>
      </c>
      <c r="AP33" s="78">
        <v>0</v>
      </c>
    </row>
    <row r="34" spans="1:42" ht="18.75" customHeight="1" x14ac:dyDescent="0.2">
      <c r="A34" s="58" t="s">
        <v>46</v>
      </c>
      <c r="B34" s="72">
        <v>1</v>
      </c>
      <c r="C34" s="73"/>
      <c r="D34" s="47"/>
      <c r="E34" s="60">
        <v>0</v>
      </c>
      <c r="F34" s="59"/>
      <c r="G34" s="47"/>
      <c r="H34" s="59">
        <v>0</v>
      </c>
      <c r="I34" s="74"/>
      <c r="J34" s="47"/>
      <c r="K34" s="59">
        <v>0</v>
      </c>
      <c r="L34" s="73"/>
      <c r="M34" s="47"/>
      <c r="N34" s="60">
        <v>0</v>
      </c>
      <c r="O34" s="73"/>
      <c r="P34" s="47"/>
      <c r="Q34" s="60">
        <v>0</v>
      </c>
      <c r="R34" s="74"/>
      <c r="S34" s="47"/>
      <c r="T34" s="59">
        <v>0</v>
      </c>
      <c r="U34" s="73"/>
      <c r="V34" s="47"/>
      <c r="W34" s="60">
        <v>0</v>
      </c>
      <c r="X34" s="74"/>
      <c r="Y34" s="47"/>
      <c r="Z34" s="48">
        <v>0</v>
      </c>
      <c r="AA34" s="74"/>
      <c r="AB34" s="47"/>
      <c r="AC34" s="48">
        <v>0</v>
      </c>
      <c r="AD34" s="74"/>
      <c r="AE34" s="47"/>
      <c r="AF34" s="48">
        <v>0</v>
      </c>
      <c r="AG34" s="73"/>
      <c r="AH34" s="47"/>
      <c r="AI34" s="60">
        <v>0</v>
      </c>
      <c r="AJ34" s="73">
        <v>1</v>
      </c>
      <c r="AK34" s="47"/>
      <c r="AL34" s="60">
        <v>1</v>
      </c>
      <c r="AM34" s="73">
        <v>1</v>
      </c>
      <c r="AN34" s="47">
        <v>0</v>
      </c>
      <c r="AO34" s="60">
        <v>1</v>
      </c>
      <c r="AP34" s="72"/>
    </row>
    <row r="35" spans="1:42" ht="18.75" customHeight="1" x14ac:dyDescent="0.2">
      <c r="A35" s="61" t="s">
        <v>47</v>
      </c>
      <c r="B35" s="75">
        <v>1</v>
      </c>
      <c r="C35" s="76"/>
      <c r="D35" s="49"/>
      <c r="E35" s="63">
        <v>0</v>
      </c>
      <c r="F35" s="62"/>
      <c r="G35" s="49"/>
      <c r="H35" s="62">
        <v>0</v>
      </c>
      <c r="I35" s="77"/>
      <c r="J35" s="49"/>
      <c r="K35" s="62">
        <v>0</v>
      </c>
      <c r="L35" s="76"/>
      <c r="M35" s="49"/>
      <c r="N35" s="63">
        <v>0</v>
      </c>
      <c r="O35" s="76"/>
      <c r="P35" s="49"/>
      <c r="Q35" s="63">
        <v>0</v>
      </c>
      <c r="R35" s="77"/>
      <c r="S35" s="49"/>
      <c r="T35" s="62">
        <v>0</v>
      </c>
      <c r="U35" s="76"/>
      <c r="V35" s="49"/>
      <c r="W35" s="63">
        <v>0</v>
      </c>
      <c r="X35" s="77"/>
      <c r="Y35" s="49"/>
      <c r="Z35" s="50">
        <v>0</v>
      </c>
      <c r="AA35" s="77"/>
      <c r="AB35" s="49"/>
      <c r="AC35" s="50">
        <v>0</v>
      </c>
      <c r="AD35" s="77"/>
      <c r="AE35" s="49"/>
      <c r="AF35" s="50">
        <v>0</v>
      </c>
      <c r="AG35" s="76"/>
      <c r="AH35" s="49"/>
      <c r="AI35" s="63">
        <v>0</v>
      </c>
      <c r="AJ35" s="76">
        <v>1</v>
      </c>
      <c r="AK35" s="49"/>
      <c r="AL35" s="63">
        <v>1</v>
      </c>
      <c r="AM35" s="76">
        <v>1</v>
      </c>
      <c r="AN35" s="49">
        <v>0</v>
      </c>
      <c r="AO35" s="50">
        <v>1</v>
      </c>
      <c r="AP35" s="75"/>
    </row>
    <row r="36" spans="1:42" ht="18.75" customHeight="1" x14ac:dyDescent="0.2">
      <c r="A36" s="61" t="s">
        <v>48</v>
      </c>
      <c r="B36" s="75">
        <v>1</v>
      </c>
      <c r="C36" s="76"/>
      <c r="D36" s="49"/>
      <c r="E36" s="63">
        <v>0</v>
      </c>
      <c r="F36" s="62"/>
      <c r="G36" s="49"/>
      <c r="H36" s="62">
        <v>0</v>
      </c>
      <c r="I36" s="77"/>
      <c r="J36" s="49"/>
      <c r="K36" s="62">
        <v>0</v>
      </c>
      <c r="L36" s="76"/>
      <c r="M36" s="49"/>
      <c r="N36" s="63">
        <v>0</v>
      </c>
      <c r="O36" s="76"/>
      <c r="P36" s="49"/>
      <c r="Q36" s="63">
        <v>0</v>
      </c>
      <c r="R36" s="77"/>
      <c r="S36" s="49"/>
      <c r="T36" s="62">
        <v>0</v>
      </c>
      <c r="U36" s="76"/>
      <c r="V36" s="49"/>
      <c r="W36" s="63">
        <v>0</v>
      </c>
      <c r="X36" s="77"/>
      <c r="Y36" s="49"/>
      <c r="Z36" s="50">
        <v>0</v>
      </c>
      <c r="AA36" s="77"/>
      <c r="AB36" s="49"/>
      <c r="AC36" s="50">
        <v>0</v>
      </c>
      <c r="AD36" s="77"/>
      <c r="AE36" s="49"/>
      <c r="AF36" s="50">
        <v>0</v>
      </c>
      <c r="AG36" s="76"/>
      <c r="AH36" s="49"/>
      <c r="AI36" s="63">
        <v>0</v>
      </c>
      <c r="AJ36" s="76">
        <v>1</v>
      </c>
      <c r="AK36" s="49"/>
      <c r="AL36" s="63">
        <v>1</v>
      </c>
      <c r="AM36" s="76">
        <v>1</v>
      </c>
      <c r="AN36" s="49">
        <v>0</v>
      </c>
      <c r="AO36" s="50">
        <v>1</v>
      </c>
      <c r="AP36" s="75"/>
    </row>
    <row r="37" spans="1:42" ht="18.75" customHeight="1" x14ac:dyDescent="0.2">
      <c r="A37" s="61" t="s">
        <v>49</v>
      </c>
      <c r="B37" s="75">
        <v>1</v>
      </c>
      <c r="C37" s="76"/>
      <c r="D37" s="49"/>
      <c r="E37" s="63">
        <v>0</v>
      </c>
      <c r="F37" s="62"/>
      <c r="G37" s="49"/>
      <c r="H37" s="62">
        <v>0</v>
      </c>
      <c r="I37" s="77"/>
      <c r="J37" s="49"/>
      <c r="K37" s="50">
        <v>0</v>
      </c>
      <c r="L37" s="76"/>
      <c r="M37" s="49"/>
      <c r="N37" s="63">
        <v>0</v>
      </c>
      <c r="O37" s="76"/>
      <c r="P37" s="49"/>
      <c r="Q37" s="63">
        <v>0</v>
      </c>
      <c r="R37" s="77"/>
      <c r="S37" s="49"/>
      <c r="T37" s="62">
        <v>0</v>
      </c>
      <c r="U37" s="76"/>
      <c r="V37" s="49"/>
      <c r="W37" s="63">
        <v>0</v>
      </c>
      <c r="X37" s="77"/>
      <c r="Y37" s="49"/>
      <c r="Z37" s="50">
        <v>0</v>
      </c>
      <c r="AA37" s="77"/>
      <c r="AB37" s="49"/>
      <c r="AC37" s="50">
        <v>0</v>
      </c>
      <c r="AD37" s="77"/>
      <c r="AE37" s="49"/>
      <c r="AF37" s="50">
        <v>0</v>
      </c>
      <c r="AG37" s="76"/>
      <c r="AH37" s="49"/>
      <c r="AI37" s="63">
        <v>0</v>
      </c>
      <c r="AJ37" s="76">
        <v>1</v>
      </c>
      <c r="AK37" s="49"/>
      <c r="AL37" s="63">
        <v>1</v>
      </c>
      <c r="AM37" s="76">
        <v>1</v>
      </c>
      <c r="AN37" s="49">
        <v>0</v>
      </c>
      <c r="AO37" s="50">
        <v>1</v>
      </c>
      <c r="AP37" s="75"/>
    </row>
    <row r="38" spans="1:42" ht="18.75" customHeight="1" x14ac:dyDescent="0.2">
      <c r="A38" s="64" t="s">
        <v>50</v>
      </c>
      <c r="B38" s="78">
        <v>1</v>
      </c>
      <c r="C38" s="79">
        <v>0</v>
      </c>
      <c r="D38" s="51">
        <v>0</v>
      </c>
      <c r="E38" s="66">
        <v>0</v>
      </c>
      <c r="F38" s="65">
        <v>0</v>
      </c>
      <c r="G38" s="51">
        <v>0</v>
      </c>
      <c r="H38" s="65">
        <v>0</v>
      </c>
      <c r="I38" s="80">
        <v>0</v>
      </c>
      <c r="J38" s="51">
        <v>0</v>
      </c>
      <c r="K38" s="52">
        <v>0</v>
      </c>
      <c r="L38" s="79">
        <v>0</v>
      </c>
      <c r="M38" s="51">
        <v>0</v>
      </c>
      <c r="N38" s="66">
        <v>0</v>
      </c>
      <c r="O38" s="79">
        <v>0</v>
      </c>
      <c r="P38" s="51">
        <v>0</v>
      </c>
      <c r="Q38" s="66">
        <v>0</v>
      </c>
      <c r="R38" s="80">
        <v>0</v>
      </c>
      <c r="S38" s="51">
        <v>0</v>
      </c>
      <c r="T38" s="65">
        <v>0</v>
      </c>
      <c r="U38" s="79">
        <v>0</v>
      </c>
      <c r="V38" s="51">
        <v>0</v>
      </c>
      <c r="W38" s="66">
        <v>0</v>
      </c>
      <c r="X38" s="80">
        <v>0</v>
      </c>
      <c r="Y38" s="51">
        <v>0</v>
      </c>
      <c r="Z38" s="52">
        <v>0</v>
      </c>
      <c r="AA38" s="80">
        <v>0</v>
      </c>
      <c r="AB38" s="51">
        <v>0</v>
      </c>
      <c r="AC38" s="52">
        <v>0</v>
      </c>
      <c r="AD38" s="80">
        <v>0</v>
      </c>
      <c r="AE38" s="51">
        <v>0</v>
      </c>
      <c r="AF38" s="52">
        <v>0</v>
      </c>
      <c r="AG38" s="79">
        <v>0</v>
      </c>
      <c r="AH38" s="51">
        <v>0</v>
      </c>
      <c r="AI38" s="66">
        <v>0</v>
      </c>
      <c r="AJ38" s="79">
        <v>1</v>
      </c>
      <c r="AK38" s="51">
        <v>0</v>
      </c>
      <c r="AL38" s="52">
        <v>1</v>
      </c>
      <c r="AM38" s="80">
        <v>1</v>
      </c>
      <c r="AN38" s="51">
        <v>0</v>
      </c>
      <c r="AO38" s="66">
        <v>1</v>
      </c>
      <c r="AP38" s="78">
        <v>0</v>
      </c>
    </row>
    <row r="39" spans="1:42" ht="18.75" customHeight="1" x14ac:dyDescent="0.2">
      <c r="A39" s="58" t="s">
        <v>51</v>
      </c>
      <c r="B39" s="72">
        <v>1</v>
      </c>
      <c r="C39" s="73"/>
      <c r="D39" s="47"/>
      <c r="E39" s="60">
        <v>0</v>
      </c>
      <c r="F39" s="59"/>
      <c r="G39" s="47"/>
      <c r="H39" s="59">
        <v>0</v>
      </c>
      <c r="I39" s="74"/>
      <c r="J39" s="47"/>
      <c r="K39" s="59">
        <v>0</v>
      </c>
      <c r="L39" s="73"/>
      <c r="M39" s="47"/>
      <c r="N39" s="60">
        <v>0</v>
      </c>
      <c r="O39" s="73"/>
      <c r="P39" s="47"/>
      <c r="Q39" s="60">
        <v>0</v>
      </c>
      <c r="R39" s="74"/>
      <c r="S39" s="47"/>
      <c r="T39" s="59">
        <v>0</v>
      </c>
      <c r="U39" s="73"/>
      <c r="V39" s="47"/>
      <c r="W39" s="60">
        <v>0</v>
      </c>
      <c r="X39" s="74"/>
      <c r="Y39" s="47"/>
      <c r="Z39" s="48">
        <v>0</v>
      </c>
      <c r="AA39" s="74"/>
      <c r="AB39" s="47"/>
      <c r="AC39" s="48">
        <v>0</v>
      </c>
      <c r="AD39" s="74"/>
      <c r="AE39" s="47"/>
      <c r="AF39" s="48">
        <v>0</v>
      </c>
      <c r="AG39" s="73"/>
      <c r="AH39" s="47"/>
      <c r="AI39" s="60">
        <v>0</v>
      </c>
      <c r="AJ39" s="73">
        <v>1</v>
      </c>
      <c r="AK39" s="47"/>
      <c r="AL39" s="60">
        <v>1</v>
      </c>
      <c r="AM39" s="73">
        <v>1</v>
      </c>
      <c r="AN39" s="47">
        <v>0</v>
      </c>
      <c r="AO39" s="60">
        <v>1</v>
      </c>
      <c r="AP39" s="72"/>
    </row>
    <row r="40" spans="1:42" ht="18.649999999999999" customHeight="1" x14ac:dyDescent="0.2">
      <c r="A40" s="61" t="s">
        <v>52</v>
      </c>
      <c r="B40" s="75">
        <v>1</v>
      </c>
      <c r="C40" s="76"/>
      <c r="D40" s="49"/>
      <c r="E40" s="63">
        <v>0</v>
      </c>
      <c r="F40" s="62"/>
      <c r="G40" s="49"/>
      <c r="H40" s="62">
        <v>0</v>
      </c>
      <c r="I40" s="77"/>
      <c r="J40" s="49"/>
      <c r="K40" s="62">
        <v>0</v>
      </c>
      <c r="L40" s="76"/>
      <c r="M40" s="49"/>
      <c r="N40" s="63">
        <v>0</v>
      </c>
      <c r="O40" s="76"/>
      <c r="P40" s="49"/>
      <c r="Q40" s="63">
        <v>0</v>
      </c>
      <c r="R40" s="77"/>
      <c r="S40" s="49"/>
      <c r="T40" s="62">
        <v>0</v>
      </c>
      <c r="U40" s="76"/>
      <c r="V40" s="49"/>
      <c r="W40" s="63">
        <v>0</v>
      </c>
      <c r="X40" s="77"/>
      <c r="Y40" s="49"/>
      <c r="Z40" s="50">
        <v>0</v>
      </c>
      <c r="AA40" s="77"/>
      <c r="AB40" s="49"/>
      <c r="AC40" s="50">
        <v>0</v>
      </c>
      <c r="AD40" s="77"/>
      <c r="AE40" s="49"/>
      <c r="AF40" s="50">
        <v>0</v>
      </c>
      <c r="AG40" s="76"/>
      <c r="AH40" s="49"/>
      <c r="AI40" s="63">
        <v>0</v>
      </c>
      <c r="AJ40" s="76">
        <v>1</v>
      </c>
      <c r="AK40" s="49"/>
      <c r="AL40" s="63">
        <v>1</v>
      </c>
      <c r="AM40" s="76">
        <v>1</v>
      </c>
      <c r="AN40" s="49">
        <v>0</v>
      </c>
      <c r="AO40" s="50">
        <v>1</v>
      </c>
      <c r="AP40" s="75"/>
    </row>
    <row r="41" spans="1:42" ht="18.75" customHeight="1" x14ac:dyDescent="0.2">
      <c r="A41" s="61" t="s">
        <v>53</v>
      </c>
      <c r="B41" s="75">
        <v>1</v>
      </c>
      <c r="C41" s="76"/>
      <c r="D41" s="49"/>
      <c r="E41" s="63">
        <v>0</v>
      </c>
      <c r="F41" s="62"/>
      <c r="G41" s="49"/>
      <c r="H41" s="62">
        <v>0</v>
      </c>
      <c r="I41" s="77"/>
      <c r="J41" s="49"/>
      <c r="K41" s="62">
        <v>0</v>
      </c>
      <c r="L41" s="76"/>
      <c r="M41" s="49"/>
      <c r="N41" s="63">
        <v>0</v>
      </c>
      <c r="O41" s="76"/>
      <c r="P41" s="49"/>
      <c r="Q41" s="63">
        <v>0</v>
      </c>
      <c r="R41" s="77"/>
      <c r="S41" s="49"/>
      <c r="T41" s="62">
        <v>0</v>
      </c>
      <c r="U41" s="76"/>
      <c r="V41" s="49"/>
      <c r="W41" s="63">
        <v>0</v>
      </c>
      <c r="X41" s="77"/>
      <c r="Y41" s="49"/>
      <c r="Z41" s="50">
        <v>0</v>
      </c>
      <c r="AA41" s="77"/>
      <c r="AB41" s="49"/>
      <c r="AC41" s="50">
        <v>0</v>
      </c>
      <c r="AD41" s="77"/>
      <c r="AE41" s="49"/>
      <c r="AF41" s="50">
        <v>0</v>
      </c>
      <c r="AG41" s="76"/>
      <c r="AH41" s="49"/>
      <c r="AI41" s="63">
        <v>0</v>
      </c>
      <c r="AJ41" s="76">
        <v>1</v>
      </c>
      <c r="AK41" s="49"/>
      <c r="AL41" s="63">
        <v>1</v>
      </c>
      <c r="AM41" s="76">
        <v>1</v>
      </c>
      <c r="AN41" s="49">
        <v>0</v>
      </c>
      <c r="AO41" s="50">
        <v>1</v>
      </c>
      <c r="AP41" s="75"/>
    </row>
    <row r="42" spans="1:42" ht="18.75" customHeight="1" x14ac:dyDescent="0.2">
      <c r="A42" s="64" t="s">
        <v>54</v>
      </c>
      <c r="B42" s="78">
        <v>1</v>
      </c>
      <c r="C42" s="79">
        <v>0</v>
      </c>
      <c r="D42" s="51">
        <v>0</v>
      </c>
      <c r="E42" s="66">
        <v>0</v>
      </c>
      <c r="F42" s="65">
        <v>0</v>
      </c>
      <c r="G42" s="51">
        <v>0</v>
      </c>
      <c r="H42" s="65">
        <v>0</v>
      </c>
      <c r="I42" s="80">
        <v>0</v>
      </c>
      <c r="J42" s="51">
        <v>0</v>
      </c>
      <c r="K42" s="65">
        <v>0</v>
      </c>
      <c r="L42" s="79">
        <v>0</v>
      </c>
      <c r="M42" s="51">
        <v>0</v>
      </c>
      <c r="N42" s="66">
        <v>0</v>
      </c>
      <c r="O42" s="79">
        <v>0</v>
      </c>
      <c r="P42" s="51">
        <v>0</v>
      </c>
      <c r="Q42" s="66">
        <v>0</v>
      </c>
      <c r="R42" s="80">
        <v>0</v>
      </c>
      <c r="S42" s="51">
        <v>0</v>
      </c>
      <c r="T42" s="65">
        <v>0</v>
      </c>
      <c r="U42" s="79">
        <v>0</v>
      </c>
      <c r="V42" s="51">
        <v>0</v>
      </c>
      <c r="W42" s="66">
        <v>0</v>
      </c>
      <c r="X42" s="80">
        <v>0</v>
      </c>
      <c r="Y42" s="51">
        <v>0</v>
      </c>
      <c r="Z42" s="52">
        <v>0</v>
      </c>
      <c r="AA42" s="80">
        <v>0</v>
      </c>
      <c r="AB42" s="51">
        <v>0</v>
      </c>
      <c r="AC42" s="52">
        <v>0</v>
      </c>
      <c r="AD42" s="80">
        <v>0</v>
      </c>
      <c r="AE42" s="51">
        <v>0</v>
      </c>
      <c r="AF42" s="52">
        <v>0</v>
      </c>
      <c r="AG42" s="79">
        <v>0</v>
      </c>
      <c r="AH42" s="51">
        <v>0</v>
      </c>
      <c r="AI42" s="66">
        <v>0</v>
      </c>
      <c r="AJ42" s="79">
        <v>1</v>
      </c>
      <c r="AK42" s="51">
        <v>0</v>
      </c>
      <c r="AL42" s="52">
        <v>1</v>
      </c>
      <c r="AM42" s="80">
        <v>1</v>
      </c>
      <c r="AN42" s="51">
        <v>0</v>
      </c>
      <c r="AO42" s="66">
        <v>1</v>
      </c>
      <c r="AP42" s="78">
        <v>0</v>
      </c>
    </row>
    <row r="43" spans="1:42" ht="18.75" customHeight="1" x14ac:dyDescent="0.2">
      <c r="A43" s="58" t="s">
        <v>55</v>
      </c>
      <c r="B43" s="72">
        <v>1</v>
      </c>
      <c r="C43" s="73"/>
      <c r="D43" s="47"/>
      <c r="E43" s="60">
        <v>0</v>
      </c>
      <c r="F43" s="59"/>
      <c r="G43" s="47"/>
      <c r="H43" s="59">
        <v>0</v>
      </c>
      <c r="I43" s="74"/>
      <c r="J43" s="47"/>
      <c r="K43" s="59">
        <v>0</v>
      </c>
      <c r="L43" s="73"/>
      <c r="M43" s="47"/>
      <c r="N43" s="60">
        <v>0</v>
      </c>
      <c r="O43" s="73"/>
      <c r="P43" s="47"/>
      <c r="Q43" s="60">
        <v>0</v>
      </c>
      <c r="R43" s="74"/>
      <c r="S43" s="47"/>
      <c r="T43" s="59">
        <v>0</v>
      </c>
      <c r="U43" s="73"/>
      <c r="V43" s="47"/>
      <c r="W43" s="60">
        <v>0</v>
      </c>
      <c r="X43" s="74"/>
      <c r="Y43" s="47"/>
      <c r="Z43" s="48">
        <v>0</v>
      </c>
      <c r="AA43" s="74"/>
      <c r="AB43" s="47"/>
      <c r="AC43" s="48">
        <v>0</v>
      </c>
      <c r="AD43" s="74"/>
      <c r="AE43" s="47"/>
      <c r="AF43" s="48">
        <v>0</v>
      </c>
      <c r="AG43" s="73"/>
      <c r="AH43" s="47"/>
      <c r="AI43" s="60">
        <v>0</v>
      </c>
      <c r="AJ43" s="73">
        <v>1</v>
      </c>
      <c r="AK43" s="47"/>
      <c r="AL43" s="60">
        <v>1</v>
      </c>
      <c r="AM43" s="73">
        <v>1</v>
      </c>
      <c r="AN43" s="47">
        <v>0</v>
      </c>
      <c r="AO43" s="60">
        <v>1</v>
      </c>
      <c r="AP43" s="72"/>
    </row>
    <row r="44" spans="1:42" ht="18.75" customHeight="1" x14ac:dyDescent="0.2">
      <c r="A44" s="61" t="s">
        <v>56</v>
      </c>
      <c r="B44" s="75">
        <v>1</v>
      </c>
      <c r="C44" s="76">
        <v>0</v>
      </c>
      <c r="D44" s="49">
        <v>0</v>
      </c>
      <c r="E44" s="63">
        <v>0</v>
      </c>
      <c r="F44" s="62">
        <v>0</v>
      </c>
      <c r="G44" s="49">
        <v>0</v>
      </c>
      <c r="H44" s="62">
        <v>0</v>
      </c>
      <c r="I44" s="77">
        <v>0</v>
      </c>
      <c r="J44" s="49">
        <v>0</v>
      </c>
      <c r="K44" s="62">
        <v>0</v>
      </c>
      <c r="L44" s="76">
        <v>0</v>
      </c>
      <c r="M44" s="49">
        <v>0</v>
      </c>
      <c r="N44" s="63">
        <v>0</v>
      </c>
      <c r="O44" s="76">
        <v>0</v>
      </c>
      <c r="P44" s="49">
        <v>0</v>
      </c>
      <c r="Q44" s="63">
        <v>0</v>
      </c>
      <c r="R44" s="77">
        <v>0</v>
      </c>
      <c r="S44" s="49">
        <v>0</v>
      </c>
      <c r="T44" s="62">
        <v>0</v>
      </c>
      <c r="U44" s="76">
        <v>0</v>
      </c>
      <c r="V44" s="49">
        <v>0</v>
      </c>
      <c r="W44" s="63">
        <v>0</v>
      </c>
      <c r="X44" s="77">
        <v>0</v>
      </c>
      <c r="Y44" s="49">
        <v>0</v>
      </c>
      <c r="Z44" s="50">
        <v>0</v>
      </c>
      <c r="AA44" s="77">
        <v>0</v>
      </c>
      <c r="AB44" s="49">
        <v>0</v>
      </c>
      <c r="AC44" s="50">
        <v>0</v>
      </c>
      <c r="AD44" s="77">
        <v>0</v>
      </c>
      <c r="AE44" s="49">
        <v>0</v>
      </c>
      <c r="AF44" s="50">
        <v>0</v>
      </c>
      <c r="AG44" s="76">
        <v>0</v>
      </c>
      <c r="AH44" s="49">
        <v>0</v>
      </c>
      <c r="AI44" s="63">
        <v>0</v>
      </c>
      <c r="AJ44" s="76">
        <v>1</v>
      </c>
      <c r="AK44" s="49">
        <v>0</v>
      </c>
      <c r="AL44" s="63">
        <v>1</v>
      </c>
      <c r="AM44" s="76">
        <v>1</v>
      </c>
      <c r="AN44" s="49">
        <v>0</v>
      </c>
      <c r="AO44" s="50">
        <v>1</v>
      </c>
      <c r="AP44" s="75"/>
    </row>
    <row r="45" spans="1:42" ht="18.75" customHeight="1" x14ac:dyDescent="0.2">
      <c r="A45" s="61" t="s">
        <v>57</v>
      </c>
      <c r="B45" s="75">
        <v>1</v>
      </c>
      <c r="C45" s="76"/>
      <c r="D45" s="49"/>
      <c r="E45" s="63">
        <v>0</v>
      </c>
      <c r="F45" s="62"/>
      <c r="G45" s="49"/>
      <c r="H45" s="62">
        <v>0</v>
      </c>
      <c r="I45" s="77"/>
      <c r="J45" s="49"/>
      <c r="K45" s="62">
        <v>0</v>
      </c>
      <c r="L45" s="76"/>
      <c r="M45" s="49"/>
      <c r="N45" s="63">
        <v>0</v>
      </c>
      <c r="O45" s="76"/>
      <c r="P45" s="49"/>
      <c r="Q45" s="63">
        <v>0</v>
      </c>
      <c r="R45" s="77"/>
      <c r="S45" s="49"/>
      <c r="T45" s="62">
        <v>0</v>
      </c>
      <c r="U45" s="76"/>
      <c r="V45" s="49"/>
      <c r="W45" s="63">
        <v>0</v>
      </c>
      <c r="X45" s="77"/>
      <c r="Y45" s="49"/>
      <c r="Z45" s="50">
        <v>0</v>
      </c>
      <c r="AA45" s="77"/>
      <c r="AB45" s="49"/>
      <c r="AC45" s="50">
        <v>0</v>
      </c>
      <c r="AD45" s="77"/>
      <c r="AE45" s="49"/>
      <c r="AF45" s="50">
        <v>0</v>
      </c>
      <c r="AG45" s="76"/>
      <c r="AH45" s="49"/>
      <c r="AI45" s="63">
        <v>0</v>
      </c>
      <c r="AJ45" s="76">
        <v>1</v>
      </c>
      <c r="AK45" s="49"/>
      <c r="AL45" s="63">
        <v>1</v>
      </c>
      <c r="AM45" s="76">
        <v>1</v>
      </c>
      <c r="AN45" s="49">
        <v>0</v>
      </c>
      <c r="AO45" s="50">
        <v>1</v>
      </c>
      <c r="AP45" s="75"/>
    </row>
    <row r="46" spans="1:42" ht="18.75" customHeight="1" x14ac:dyDescent="0.2">
      <c r="A46" s="61" t="s">
        <v>58</v>
      </c>
      <c r="B46" s="75">
        <v>1</v>
      </c>
      <c r="C46" s="76"/>
      <c r="D46" s="49"/>
      <c r="E46" s="63">
        <v>0</v>
      </c>
      <c r="F46" s="62"/>
      <c r="G46" s="49"/>
      <c r="H46" s="62">
        <v>0</v>
      </c>
      <c r="I46" s="77"/>
      <c r="J46" s="49"/>
      <c r="K46" s="62">
        <v>0</v>
      </c>
      <c r="L46" s="76"/>
      <c r="M46" s="49"/>
      <c r="N46" s="63">
        <v>0</v>
      </c>
      <c r="O46" s="76"/>
      <c r="P46" s="49"/>
      <c r="Q46" s="63">
        <v>0</v>
      </c>
      <c r="R46" s="77"/>
      <c r="S46" s="49"/>
      <c r="T46" s="62">
        <v>0</v>
      </c>
      <c r="U46" s="76"/>
      <c r="V46" s="49"/>
      <c r="W46" s="63">
        <v>0</v>
      </c>
      <c r="X46" s="77"/>
      <c r="Y46" s="49"/>
      <c r="Z46" s="50">
        <v>0</v>
      </c>
      <c r="AA46" s="77"/>
      <c r="AB46" s="49"/>
      <c r="AC46" s="50">
        <v>0</v>
      </c>
      <c r="AD46" s="77"/>
      <c r="AE46" s="49"/>
      <c r="AF46" s="50">
        <v>0</v>
      </c>
      <c r="AG46" s="76"/>
      <c r="AH46" s="49"/>
      <c r="AI46" s="63">
        <v>0</v>
      </c>
      <c r="AJ46" s="76">
        <v>1</v>
      </c>
      <c r="AK46" s="49"/>
      <c r="AL46" s="63">
        <v>1</v>
      </c>
      <c r="AM46" s="76">
        <v>1</v>
      </c>
      <c r="AN46" s="49">
        <v>0</v>
      </c>
      <c r="AO46" s="50">
        <v>1</v>
      </c>
      <c r="AP46" s="75">
        <v>0</v>
      </c>
    </row>
    <row r="47" spans="1:42" ht="18.75" customHeight="1" x14ac:dyDescent="0.2">
      <c r="A47" s="61" t="s">
        <v>59</v>
      </c>
      <c r="B47" s="75">
        <v>1</v>
      </c>
      <c r="C47" s="76"/>
      <c r="D47" s="49"/>
      <c r="E47" s="63">
        <v>0</v>
      </c>
      <c r="F47" s="62"/>
      <c r="G47" s="49"/>
      <c r="H47" s="62">
        <v>0</v>
      </c>
      <c r="I47" s="77"/>
      <c r="J47" s="49"/>
      <c r="K47" s="62">
        <v>0</v>
      </c>
      <c r="L47" s="76"/>
      <c r="M47" s="49"/>
      <c r="N47" s="63">
        <v>0</v>
      </c>
      <c r="O47" s="76"/>
      <c r="P47" s="49"/>
      <c r="Q47" s="63">
        <v>0</v>
      </c>
      <c r="R47" s="77"/>
      <c r="S47" s="49"/>
      <c r="T47" s="62">
        <v>0</v>
      </c>
      <c r="U47" s="76"/>
      <c r="V47" s="49"/>
      <c r="W47" s="63">
        <v>0</v>
      </c>
      <c r="X47" s="77"/>
      <c r="Y47" s="49"/>
      <c r="Z47" s="50">
        <v>0</v>
      </c>
      <c r="AA47" s="77"/>
      <c r="AB47" s="49"/>
      <c r="AC47" s="50">
        <v>0</v>
      </c>
      <c r="AD47" s="77"/>
      <c r="AE47" s="49"/>
      <c r="AF47" s="50">
        <v>0</v>
      </c>
      <c r="AG47" s="76"/>
      <c r="AH47" s="49"/>
      <c r="AI47" s="63">
        <v>0</v>
      </c>
      <c r="AJ47" s="76">
        <v>1</v>
      </c>
      <c r="AK47" s="49"/>
      <c r="AL47" s="63">
        <v>1</v>
      </c>
      <c r="AM47" s="76">
        <v>1</v>
      </c>
      <c r="AN47" s="49">
        <v>0</v>
      </c>
      <c r="AO47" s="50">
        <v>1</v>
      </c>
      <c r="AP47" s="75"/>
    </row>
    <row r="48" spans="1:42" ht="18.75" customHeight="1" x14ac:dyDescent="0.2">
      <c r="A48" s="61" t="s">
        <v>60</v>
      </c>
      <c r="B48" s="75">
        <v>1</v>
      </c>
      <c r="C48" s="76">
        <v>0</v>
      </c>
      <c r="D48" s="49">
        <v>0</v>
      </c>
      <c r="E48" s="63">
        <v>0</v>
      </c>
      <c r="F48" s="62">
        <v>0</v>
      </c>
      <c r="G48" s="49">
        <v>0</v>
      </c>
      <c r="H48" s="62">
        <v>0</v>
      </c>
      <c r="I48" s="77">
        <v>0</v>
      </c>
      <c r="J48" s="49">
        <v>0</v>
      </c>
      <c r="K48" s="62">
        <v>0</v>
      </c>
      <c r="L48" s="76">
        <v>0</v>
      </c>
      <c r="M48" s="49">
        <v>0</v>
      </c>
      <c r="N48" s="63">
        <v>0</v>
      </c>
      <c r="O48" s="76">
        <v>0</v>
      </c>
      <c r="P48" s="49">
        <v>0</v>
      </c>
      <c r="Q48" s="63">
        <v>0</v>
      </c>
      <c r="R48" s="77">
        <v>0</v>
      </c>
      <c r="S48" s="49">
        <v>0</v>
      </c>
      <c r="T48" s="62">
        <v>0</v>
      </c>
      <c r="U48" s="76">
        <v>0</v>
      </c>
      <c r="V48" s="49">
        <v>0</v>
      </c>
      <c r="W48" s="63">
        <v>0</v>
      </c>
      <c r="X48" s="77">
        <v>0</v>
      </c>
      <c r="Y48" s="49">
        <v>0</v>
      </c>
      <c r="Z48" s="50">
        <v>0</v>
      </c>
      <c r="AA48" s="77">
        <v>0</v>
      </c>
      <c r="AB48" s="49">
        <v>0</v>
      </c>
      <c r="AC48" s="50">
        <v>0</v>
      </c>
      <c r="AD48" s="77">
        <v>0</v>
      </c>
      <c r="AE48" s="49">
        <v>0</v>
      </c>
      <c r="AF48" s="50">
        <v>0</v>
      </c>
      <c r="AG48" s="76">
        <v>0</v>
      </c>
      <c r="AH48" s="49">
        <v>0</v>
      </c>
      <c r="AI48" s="63">
        <v>0</v>
      </c>
      <c r="AJ48" s="76">
        <v>1</v>
      </c>
      <c r="AK48" s="49">
        <v>0</v>
      </c>
      <c r="AL48" s="63">
        <v>1</v>
      </c>
      <c r="AM48" s="76">
        <v>1</v>
      </c>
      <c r="AN48" s="49">
        <v>0</v>
      </c>
      <c r="AO48" s="50">
        <v>1</v>
      </c>
      <c r="AP48" s="75"/>
    </row>
    <row r="49" spans="1:42" ht="18.75" customHeight="1" x14ac:dyDescent="0.2">
      <c r="A49" s="61" t="s">
        <v>61</v>
      </c>
      <c r="B49" s="75">
        <v>1</v>
      </c>
      <c r="C49" s="76"/>
      <c r="D49" s="49"/>
      <c r="E49" s="63">
        <v>0</v>
      </c>
      <c r="F49" s="62"/>
      <c r="G49" s="49"/>
      <c r="H49" s="62">
        <v>0</v>
      </c>
      <c r="I49" s="77"/>
      <c r="J49" s="49"/>
      <c r="K49" s="62">
        <v>0</v>
      </c>
      <c r="L49" s="76"/>
      <c r="M49" s="49"/>
      <c r="N49" s="63">
        <v>0</v>
      </c>
      <c r="O49" s="76"/>
      <c r="P49" s="49"/>
      <c r="Q49" s="63">
        <v>0</v>
      </c>
      <c r="R49" s="77"/>
      <c r="S49" s="49"/>
      <c r="T49" s="62">
        <v>0</v>
      </c>
      <c r="U49" s="76"/>
      <c r="V49" s="49"/>
      <c r="W49" s="63">
        <v>0</v>
      </c>
      <c r="X49" s="77"/>
      <c r="Y49" s="94"/>
      <c r="Z49" s="50">
        <v>0</v>
      </c>
      <c r="AA49" s="77"/>
      <c r="AB49" s="49"/>
      <c r="AC49" s="50">
        <v>0</v>
      </c>
      <c r="AD49" s="77"/>
      <c r="AE49" s="49"/>
      <c r="AF49" s="50">
        <v>0</v>
      </c>
      <c r="AG49" s="76"/>
      <c r="AH49" s="49"/>
      <c r="AI49" s="63">
        <v>0</v>
      </c>
      <c r="AJ49" s="76">
        <v>1</v>
      </c>
      <c r="AK49" s="49"/>
      <c r="AL49" s="63">
        <v>1</v>
      </c>
      <c r="AM49" s="76">
        <v>1</v>
      </c>
      <c r="AN49" s="49">
        <v>0</v>
      </c>
      <c r="AO49" s="50">
        <v>1</v>
      </c>
      <c r="AP49" s="75">
        <v>0</v>
      </c>
    </row>
    <row r="50" spans="1:42" ht="18.75" customHeight="1" x14ac:dyDescent="0.2">
      <c r="A50" s="64" t="s">
        <v>62</v>
      </c>
      <c r="B50" s="78">
        <v>1</v>
      </c>
      <c r="C50" s="79">
        <v>0</v>
      </c>
      <c r="D50" s="51">
        <v>0</v>
      </c>
      <c r="E50" s="66">
        <v>0</v>
      </c>
      <c r="F50" s="65">
        <v>0</v>
      </c>
      <c r="G50" s="51">
        <v>0</v>
      </c>
      <c r="H50" s="65">
        <v>0</v>
      </c>
      <c r="I50" s="80">
        <v>0</v>
      </c>
      <c r="J50" s="51">
        <v>0</v>
      </c>
      <c r="K50" s="65">
        <v>0</v>
      </c>
      <c r="L50" s="79">
        <v>0</v>
      </c>
      <c r="M50" s="51">
        <v>0</v>
      </c>
      <c r="N50" s="66">
        <v>0</v>
      </c>
      <c r="O50" s="79">
        <v>0</v>
      </c>
      <c r="P50" s="51">
        <v>0</v>
      </c>
      <c r="Q50" s="66">
        <v>0</v>
      </c>
      <c r="R50" s="80">
        <v>0</v>
      </c>
      <c r="S50" s="51">
        <v>0</v>
      </c>
      <c r="T50" s="65">
        <v>0</v>
      </c>
      <c r="U50" s="79">
        <v>0</v>
      </c>
      <c r="V50" s="51">
        <v>0</v>
      </c>
      <c r="W50" s="66">
        <v>0</v>
      </c>
      <c r="X50" s="80">
        <v>0</v>
      </c>
      <c r="Y50" s="95">
        <v>0</v>
      </c>
      <c r="Z50" s="52">
        <v>0</v>
      </c>
      <c r="AA50" s="95">
        <v>0</v>
      </c>
      <c r="AB50" s="51">
        <v>0</v>
      </c>
      <c r="AC50" s="52">
        <v>0</v>
      </c>
      <c r="AD50" s="95">
        <v>0</v>
      </c>
      <c r="AE50" s="51">
        <v>0</v>
      </c>
      <c r="AF50" s="52">
        <v>0</v>
      </c>
      <c r="AG50" s="79">
        <v>0</v>
      </c>
      <c r="AH50" s="51">
        <v>0</v>
      </c>
      <c r="AI50" s="66">
        <v>0</v>
      </c>
      <c r="AJ50" s="79">
        <v>1</v>
      </c>
      <c r="AK50" s="51">
        <v>0</v>
      </c>
      <c r="AL50" s="66">
        <v>1</v>
      </c>
      <c r="AM50" s="79">
        <v>1</v>
      </c>
      <c r="AN50" s="51">
        <v>0</v>
      </c>
      <c r="AO50" s="66">
        <v>1</v>
      </c>
      <c r="AP50" s="78">
        <v>0</v>
      </c>
    </row>
    <row r="51" spans="1:42" ht="18.75" customHeight="1" x14ac:dyDescent="0.2">
      <c r="A51" s="12" t="s">
        <v>11</v>
      </c>
      <c r="B51" s="13">
        <f>SUM(B4:B50)</f>
        <v>47</v>
      </c>
      <c r="C51" s="14">
        <v>0</v>
      </c>
      <c r="D51" s="15">
        <v>0</v>
      </c>
      <c r="E51" s="15">
        <v>0</v>
      </c>
      <c r="F51" s="16">
        <v>0</v>
      </c>
      <c r="G51" s="17">
        <v>0</v>
      </c>
      <c r="H51" s="18">
        <v>0</v>
      </c>
      <c r="I51" s="16">
        <v>0</v>
      </c>
      <c r="J51" s="17">
        <v>0</v>
      </c>
      <c r="K51" s="18">
        <v>0</v>
      </c>
      <c r="L51" s="14">
        <v>0</v>
      </c>
      <c r="M51" s="17">
        <v>0</v>
      </c>
      <c r="N51" s="19">
        <v>0</v>
      </c>
      <c r="O51" s="14">
        <v>0</v>
      </c>
      <c r="P51" s="17">
        <v>0</v>
      </c>
      <c r="Q51" s="19">
        <v>0</v>
      </c>
      <c r="R51" s="16">
        <v>0</v>
      </c>
      <c r="S51" s="17">
        <v>0</v>
      </c>
      <c r="T51" s="18">
        <v>0</v>
      </c>
      <c r="U51" s="14">
        <v>0</v>
      </c>
      <c r="V51" s="17">
        <v>0</v>
      </c>
      <c r="W51" s="19">
        <v>0</v>
      </c>
      <c r="X51" s="18">
        <v>0</v>
      </c>
      <c r="Y51" s="17">
        <v>0</v>
      </c>
      <c r="Z51" s="18">
        <v>0</v>
      </c>
      <c r="AA51" s="16">
        <v>0</v>
      </c>
      <c r="AB51" s="17">
        <v>0</v>
      </c>
      <c r="AC51" s="18">
        <v>0</v>
      </c>
      <c r="AD51" s="16">
        <v>0</v>
      </c>
      <c r="AE51" s="17">
        <v>0</v>
      </c>
      <c r="AF51" s="18">
        <v>0</v>
      </c>
      <c r="AG51" s="14">
        <v>1</v>
      </c>
      <c r="AH51" s="17">
        <v>0</v>
      </c>
      <c r="AI51" s="19">
        <v>1</v>
      </c>
      <c r="AJ51" s="14">
        <v>44</v>
      </c>
      <c r="AK51" s="17">
        <v>2</v>
      </c>
      <c r="AL51" s="19">
        <v>46</v>
      </c>
      <c r="AM51" s="14">
        <v>45</v>
      </c>
      <c r="AN51" s="17">
        <v>2</v>
      </c>
      <c r="AO51" s="19">
        <v>47</v>
      </c>
      <c r="AP51" s="13">
        <v>0</v>
      </c>
    </row>
  </sheetData>
  <mergeCells count="15">
    <mergeCell ref="A2:B2"/>
    <mergeCell ref="C2:E2"/>
    <mergeCell ref="F2:H2"/>
    <mergeCell ref="L2:N2"/>
    <mergeCell ref="I2:K2"/>
    <mergeCell ref="AM2:AO2"/>
    <mergeCell ref="AP2:AP3"/>
    <mergeCell ref="O2:Q2"/>
    <mergeCell ref="U2:W2"/>
    <mergeCell ref="X2:Z2"/>
    <mergeCell ref="AD2:AF2"/>
    <mergeCell ref="AG2:AI2"/>
    <mergeCell ref="AJ2:AL2"/>
    <mergeCell ref="AA2:AC2"/>
    <mergeCell ref="R2:T2"/>
  </mergeCells>
  <phoneticPr fontId="1"/>
  <conditionalFormatting sqref="AH3:AI51 AJ2:AJ51 AK3:AL51 AM2:AM51 AN3:AO51 A1:A65526 AD2:AG51 AD1:IY1 B3:B65526 AD52:IY65526 B1:T1 U1:AC65526 C2:T65526 AP2:IY51">
    <cfRule type="cellIs" dxfId="116" priority="2" stopIfTrue="1" operator="equal">
      <formula>0</formula>
    </cfRule>
  </conditionalFormatting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55" orientation="landscape" r:id="rId1"/>
  <headerFooter alignWithMargins="0"/>
  <colBreaks count="1" manualBreakCount="1">
    <brk id="43" max="5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T97"/>
  <sheetViews>
    <sheetView view="pageBreakPreview" zoomScale="70" zoomScaleNormal="100" zoomScaleSheetLayoutView="70" workbookViewId="0">
      <pane xSplit="2" ySplit="3" topLeftCell="C4" activePane="bottomRight" state="frozen"/>
      <selection activeCell="K12" sqref="K12"/>
      <selection pane="topRight" activeCell="K12" sqref="K12"/>
      <selection pane="bottomLeft" activeCell="K12" sqref="K12"/>
      <selection pane="bottomRight" activeCell="K12" sqref="K12"/>
    </sheetView>
  </sheetViews>
  <sheetFormatPr defaultColWidth="9" defaultRowHeight="12" x14ac:dyDescent="0.2"/>
  <cols>
    <col min="1" max="1" width="12.453125" style="33" customWidth="1"/>
    <col min="2" max="3" width="7.26953125" style="33" customWidth="1"/>
    <col min="4" max="4" width="5.453125" style="33" customWidth="1"/>
    <col min="5" max="5" width="7.26953125" style="33" customWidth="1"/>
    <col min="6" max="38" width="5.453125" style="33" customWidth="1"/>
    <col min="39" max="39" width="7.26953125" style="33" customWidth="1"/>
    <col min="40" max="40" width="5.453125" style="33" customWidth="1"/>
    <col min="41" max="41" width="7.26953125" style="33" customWidth="1"/>
    <col min="42" max="42" width="5.453125" style="33" customWidth="1"/>
    <col min="43" max="45" width="10.08984375" style="33" customWidth="1"/>
    <col min="46" max="46" width="5.6328125" style="33" customWidth="1"/>
    <col min="47" max="259" width="9" style="33"/>
    <col min="260" max="260" width="10.90625" style="33" customWidth="1"/>
    <col min="261" max="261" width="10.36328125" style="33" customWidth="1"/>
    <col min="262" max="262" width="8.90625" style="33" bestFit="1" customWidth="1"/>
    <col min="263" max="263" width="5.453125" style="33" customWidth="1"/>
    <col min="264" max="264" width="8.08984375" style="33" bestFit="1" customWidth="1"/>
    <col min="265" max="265" width="6.453125" style="33" bestFit="1" customWidth="1"/>
    <col min="266" max="266" width="5.453125" style="33" bestFit="1" customWidth="1"/>
    <col min="267" max="267" width="6.453125" style="33" bestFit="1" customWidth="1"/>
    <col min="268" max="270" width="6.7265625" style="33" customWidth="1"/>
    <col min="271" max="272" width="6.36328125" style="33" customWidth="1"/>
    <col min="273" max="273" width="6.453125" style="33" bestFit="1" customWidth="1"/>
    <col min="274" max="279" width="6.26953125" style="33" customWidth="1"/>
    <col min="280" max="280" width="5.453125" style="33" bestFit="1" customWidth="1"/>
    <col min="281" max="281" width="4.90625" style="33" bestFit="1" customWidth="1"/>
    <col min="282" max="282" width="5.453125" style="33" bestFit="1" customWidth="1"/>
    <col min="283" max="288" width="4.90625" style="33" bestFit="1" customWidth="1"/>
    <col min="289" max="290" width="5.453125" style="33" bestFit="1" customWidth="1"/>
    <col min="291" max="292" width="6.453125" style="33" bestFit="1" customWidth="1"/>
    <col min="293" max="293" width="5.453125" style="33" bestFit="1" customWidth="1"/>
    <col min="294" max="294" width="6.453125" style="33" bestFit="1" customWidth="1"/>
    <col min="295" max="295" width="8.08984375" style="33" bestFit="1" customWidth="1"/>
    <col min="296" max="296" width="6.453125" style="33" bestFit="1" customWidth="1"/>
    <col min="297" max="297" width="8.08984375" style="33" bestFit="1" customWidth="1"/>
    <col min="298" max="298" width="7" style="33" bestFit="1" customWidth="1"/>
    <col min="299" max="301" width="10.08984375" style="33" customWidth="1"/>
    <col min="302" max="302" width="5.6328125" style="33" customWidth="1"/>
    <col min="303" max="515" width="9" style="33"/>
    <col min="516" max="516" width="10.90625" style="33" customWidth="1"/>
    <col min="517" max="517" width="10.36328125" style="33" customWidth="1"/>
    <col min="518" max="518" width="8.90625" style="33" bestFit="1" customWidth="1"/>
    <col min="519" max="519" width="5.453125" style="33" customWidth="1"/>
    <col min="520" max="520" width="8.08984375" style="33" bestFit="1" customWidth="1"/>
    <col min="521" max="521" width="6.453125" style="33" bestFit="1" customWidth="1"/>
    <col min="522" max="522" width="5.453125" style="33" bestFit="1" customWidth="1"/>
    <col min="523" max="523" width="6.453125" style="33" bestFit="1" customWidth="1"/>
    <col min="524" max="526" width="6.7265625" style="33" customWidth="1"/>
    <col min="527" max="528" width="6.36328125" style="33" customWidth="1"/>
    <col min="529" max="529" width="6.453125" style="33" bestFit="1" customWidth="1"/>
    <col min="530" max="535" width="6.26953125" style="33" customWidth="1"/>
    <col min="536" max="536" width="5.453125" style="33" bestFit="1" customWidth="1"/>
    <col min="537" max="537" width="4.90625" style="33" bestFit="1" customWidth="1"/>
    <col min="538" max="538" width="5.453125" style="33" bestFit="1" customWidth="1"/>
    <col min="539" max="544" width="4.90625" style="33" bestFit="1" customWidth="1"/>
    <col min="545" max="546" width="5.453125" style="33" bestFit="1" customWidth="1"/>
    <col min="547" max="548" width="6.453125" style="33" bestFit="1" customWidth="1"/>
    <col min="549" max="549" width="5.453125" style="33" bestFit="1" customWidth="1"/>
    <col min="550" max="550" width="6.453125" style="33" bestFit="1" customWidth="1"/>
    <col min="551" max="551" width="8.08984375" style="33" bestFit="1" customWidth="1"/>
    <col min="552" max="552" width="6.453125" style="33" bestFit="1" customWidth="1"/>
    <col min="553" max="553" width="8.08984375" style="33" bestFit="1" customWidth="1"/>
    <col min="554" max="554" width="7" style="33" bestFit="1" customWidth="1"/>
    <col min="555" max="557" width="10.08984375" style="33" customWidth="1"/>
    <col min="558" max="558" width="5.6328125" style="33" customWidth="1"/>
    <col min="559" max="771" width="9" style="33"/>
    <col min="772" max="772" width="10.90625" style="33" customWidth="1"/>
    <col min="773" max="773" width="10.36328125" style="33" customWidth="1"/>
    <col min="774" max="774" width="8.90625" style="33" bestFit="1" customWidth="1"/>
    <col min="775" max="775" width="5.453125" style="33" customWidth="1"/>
    <col min="776" max="776" width="8.08984375" style="33" bestFit="1" customWidth="1"/>
    <col min="777" max="777" width="6.453125" style="33" bestFit="1" customWidth="1"/>
    <col min="778" max="778" width="5.453125" style="33" bestFit="1" customWidth="1"/>
    <col min="779" max="779" width="6.453125" style="33" bestFit="1" customWidth="1"/>
    <col min="780" max="782" width="6.7265625" style="33" customWidth="1"/>
    <col min="783" max="784" width="6.36328125" style="33" customWidth="1"/>
    <col min="785" max="785" width="6.453125" style="33" bestFit="1" customWidth="1"/>
    <col min="786" max="791" width="6.26953125" style="33" customWidth="1"/>
    <col min="792" max="792" width="5.453125" style="33" bestFit="1" customWidth="1"/>
    <col min="793" max="793" width="4.90625" style="33" bestFit="1" customWidth="1"/>
    <col min="794" max="794" width="5.453125" style="33" bestFit="1" customWidth="1"/>
    <col min="795" max="800" width="4.90625" style="33" bestFit="1" customWidth="1"/>
    <col min="801" max="802" width="5.453125" style="33" bestFit="1" customWidth="1"/>
    <col min="803" max="804" width="6.453125" style="33" bestFit="1" customWidth="1"/>
    <col min="805" max="805" width="5.453125" style="33" bestFit="1" customWidth="1"/>
    <col min="806" max="806" width="6.453125" style="33" bestFit="1" customWidth="1"/>
    <col min="807" max="807" width="8.08984375" style="33" bestFit="1" customWidth="1"/>
    <col min="808" max="808" width="6.453125" style="33" bestFit="1" customWidth="1"/>
    <col min="809" max="809" width="8.08984375" style="33" bestFit="1" customWidth="1"/>
    <col min="810" max="810" width="7" style="33" bestFit="1" customWidth="1"/>
    <col min="811" max="813" width="10.08984375" style="33" customWidth="1"/>
    <col min="814" max="814" width="5.6328125" style="33" customWidth="1"/>
    <col min="815" max="1027" width="9" style="33"/>
    <col min="1028" max="1028" width="10.90625" style="33" customWidth="1"/>
    <col min="1029" max="1029" width="10.36328125" style="33" customWidth="1"/>
    <col min="1030" max="1030" width="8.90625" style="33" bestFit="1" customWidth="1"/>
    <col min="1031" max="1031" width="5.453125" style="33" customWidth="1"/>
    <col min="1032" max="1032" width="8.08984375" style="33" bestFit="1" customWidth="1"/>
    <col min="1033" max="1033" width="6.453125" style="33" bestFit="1" customWidth="1"/>
    <col min="1034" max="1034" width="5.453125" style="33" bestFit="1" customWidth="1"/>
    <col min="1035" max="1035" width="6.453125" style="33" bestFit="1" customWidth="1"/>
    <col min="1036" max="1038" width="6.7265625" style="33" customWidth="1"/>
    <col min="1039" max="1040" width="6.36328125" style="33" customWidth="1"/>
    <col min="1041" max="1041" width="6.453125" style="33" bestFit="1" customWidth="1"/>
    <col min="1042" max="1047" width="6.26953125" style="33" customWidth="1"/>
    <col min="1048" max="1048" width="5.453125" style="33" bestFit="1" customWidth="1"/>
    <col min="1049" max="1049" width="4.90625" style="33" bestFit="1" customWidth="1"/>
    <col min="1050" max="1050" width="5.453125" style="33" bestFit="1" customWidth="1"/>
    <col min="1051" max="1056" width="4.90625" style="33" bestFit="1" customWidth="1"/>
    <col min="1057" max="1058" width="5.453125" style="33" bestFit="1" customWidth="1"/>
    <col min="1059" max="1060" width="6.453125" style="33" bestFit="1" customWidth="1"/>
    <col min="1061" max="1061" width="5.453125" style="33" bestFit="1" customWidth="1"/>
    <col min="1062" max="1062" width="6.453125" style="33" bestFit="1" customWidth="1"/>
    <col min="1063" max="1063" width="8.08984375" style="33" bestFit="1" customWidth="1"/>
    <col min="1064" max="1064" width="6.453125" style="33" bestFit="1" customWidth="1"/>
    <col min="1065" max="1065" width="8.08984375" style="33" bestFit="1" customWidth="1"/>
    <col min="1066" max="1066" width="7" style="33" bestFit="1" customWidth="1"/>
    <col min="1067" max="1069" width="10.08984375" style="33" customWidth="1"/>
    <col min="1070" max="1070" width="5.6328125" style="33" customWidth="1"/>
    <col min="1071" max="1283" width="9" style="33"/>
    <col min="1284" max="1284" width="10.90625" style="33" customWidth="1"/>
    <col min="1285" max="1285" width="10.36328125" style="33" customWidth="1"/>
    <col min="1286" max="1286" width="8.90625" style="33" bestFit="1" customWidth="1"/>
    <col min="1287" max="1287" width="5.453125" style="33" customWidth="1"/>
    <col min="1288" max="1288" width="8.08984375" style="33" bestFit="1" customWidth="1"/>
    <col min="1289" max="1289" width="6.453125" style="33" bestFit="1" customWidth="1"/>
    <col min="1290" max="1290" width="5.453125" style="33" bestFit="1" customWidth="1"/>
    <col min="1291" max="1291" width="6.453125" style="33" bestFit="1" customWidth="1"/>
    <col min="1292" max="1294" width="6.7265625" style="33" customWidth="1"/>
    <col min="1295" max="1296" width="6.36328125" style="33" customWidth="1"/>
    <col min="1297" max="1297" width="6.453125" style="33" bestFit="1" customWidth="1"/>
    <col min="1298" max="1303" width="6.26953125" style="33" customWidth="1"/>
    <col min="1304" max="1304" width="5.453125" style="33" bestFit="1" customWidth="1"/>
    <col min="1305" max="1305" width="4.90625" style="33" bestFit="1" customWidth="1"/>
    <col min="1306" max="1306" width="5.453125" style="33" bestFit="1" customWidth="1"/>
    <col min="1307" max="1312" width="4.90625" style="33" bestFit="1" customWidth="1"/>
    <col min="1313" max="1314" width="5.453125" style="33" bestFit="1" customWidth="1"/>
    <col min="1315" max="1316" width="6.453125" style="33" bestFit="1" customWidth="1"/>
    <col min="1317" max="1317" width="5.453125" style="33" bestFit="1" customWidth="1"/>
    <col min="1318" max="1318" width="6.453125" style="33" bestFit="1" customWidth="1"/>
    <col min="1319" max="1319" width="8.08984375" style="33" bestFit="1" customWidth="1"/>
    <col min="1320" max="1320" width="6.453125" style="33" bestFit="1" customWidth="1"/>
    <col min="1321" max="1321" width="8.08984375" style="33" bestFit="1" customWidth="1"/>
    <col min="1322" max="1322" width="7" style="33" bestFit="1" customWidth="1"/>
    <col min="1323" max="1325" width="10.08984375" style="33" customWidth="1"/>
    <col min="1326" max="1326" width="5.6328125" style="33" customWidth="1"/>
    <col min="1327" max="1539" width="9" style="33"/>
    <col min="1540" max="1540" width="10.90625" style="33" customWidth="1"/>
    <col min="1541" max="1541" width="10.36328125" style="33" customWidth="1"/>
    <col min="1542" max="1542" width="8.90625" style="33" bestFit="1" customWidth="1"/>
    <col min="1543" max="1543" width="5.453125" style="33" customWidth="1"/>
    <col min="1544" max="1544" width="8.08984375" style="33" bestFit="1" customWidth="1"/>
    <col min="1545" max="1545" width="6.453125" style="33" bestFit="1" customWidth="1"/>
    <col min="1546" max="1546" width="5.453125" style="33" bestFit="1" customWidth="1"/>
    <col min="1547" max="1547" width="6.453125" style="33" bestFit="1" customWidth="1"/>
    <col min="1548" max="1550" width="6.7265625" style="33" customWidth="1"/>
    <col min="1551" max="1552" width="6.36328125" style="33" customWidth="1"/>
    <col min="1553" max="1553" width="6.453125" style="33" bestFit="1" customWidth="1"/>
    <col min="1554" max="1559" width="6.26953125" style="33" customWidth="1"/>
    <col min="1560" max="1560" width="5.453125" style="33" bestFit="1" customWidth="1"/>
    <col min="1561" max="1561" width="4.90625" style="33" bestFit="1" customWidth="1"/>
    <col min="1562" max="1562" width="5.453125" style="33" bestFit="1" customWidth="1"/>
    <col min="1563" max="1568" width="4.90625" style="33" bestFit="1" customWidth="1"/>
    <col min="1569" max="1570" width="5.453125" style="33" bestFit="1" customWidth="1"/>
    <col min="1571" max="1572" width="6.453125" style="33" bestFit="1" customWidth="1"/>
    <col min="1573" max="1573" width="5.453125" style="33" bestFit="1" customWidth="1"/>
    <col min="1574" max="1574" width="6.453125" style="33" bestFit="1" customWidth="1"/>
    <col min="1575" max="1575" width="8.08984375" style="33" bestFit="1" customWidth="1"/>
    <col min="1576" max="1576" width="6.453125" style="33" bestFit="1" customWidth="1"/>
    <col min="1577" max="1577" width="8.08984375" style="33" bestFit="1" customWidth="1"/>
    <col min="1578" max="1578" width="7" style="33" bestFit="1" customWidth="1"/>
    <col min="1579" max="1581" width="10.08984375" style="33" customWidth="1"/>
    <col min="1582" max="1582" width="5.6328125" style="33" customWidth="1"/>
    <col min="1583" max="1795" width="9" style="33"/>
    <col min="1796" max="1796" width="10.90625" style="33" customWidth="1"/>
    <col min="1797" max="1797" width="10.36328125" style="33" customWidth="1"/>
    <col min="1798" max="1798" width="8.90625" style="33" bestFit="1" customWidth="1"/>
    <col min="1799" max="1799" width="5.453125" style="33" customWidth="1"/>
    <col min="1800" max="1800" width="8.08984375" style="33" bestFit="1" customWidth="1"/>
    <col min="1801" max="1801" width="6.453125" style="33" bestFit="1" customWidth="1"/>
    <col min="1802" max="1802" width="5.453125" style="33" bestFit="1" customWidth="1"/>
    <col min="1803" max="1803" width="6.453125" style="33" bestFit="1" customWidth="1"/>
    <col min="1804" max="1806" width="6.7265625" style="33" customWidth="1"/>
    <col min="1807" max="1808" width="6.36328125" style="33" customWidth="1"/>
    <col min="1809" max="1809" width="6.453125" style="33" bestFit="1" customWidth="1"/>
    <col min="1810" max="1815" width="6.26953125" style="33" customWidth="1"/>
    <col min="1816" max="1816" width="5.453125" style="33" bestFit="1" customWidth="1"/>
    <col min="1817" max="1817" width="4.90625" style="33" bestFit="1" customWidth="1"/>
    <col min="1818" max="1818" width="5.453125" style="33" bestFit="1" customWidth="1"/>
    <col min="1819" max="1824" width="4.90625" style="33" bestFit="1" customWidth="1"/>
    <col min="1825" max="1826" width="5.453125" style="33" bestFit="1" customWidth="1"/>
    <col min="1827" max="1828" width="6.453125" style="33" bestFit="1" customWidth="1"/>
    <col min="1829" max="1829" width="5.453125" style="33" bestFit="1" customWidth="1"/>
    <col min="1830" max="1830" width="6.453125" style="33" bestFit="1" customWidth="1"/>
    <col min="1831" max="1831" width="8.08984375" style="33" bestFit="1" customWidth="1"/>
    <col min="1832" max="1832" width="6.453125" style="33" bestFit="1" customWidth="1"/>
    <col min="1833" max="1833" width="8.08984375" style="33" bestFit="1" customWidth="1"/>
    <col min="1834" max="1834" width="7" style="33" bestFit="1" customWidth="1"/>
    <col min="1835" max="1837" width="10.08984375" style="33" customWidth="1"/>
    <col min="1838" max="1838" width="5.6328125" style="33" customWidth="1"/>
    <col min="1839" max="2051" width="9" style="33"/>
    <col min="2052" max="2052" width="10.90625" style="33" customWidth="1"/>
    <col min="2053" max="2053" width="10.36328125" style="33" customWidth="1"/>
    <col min="2054" max="2054" width="8.90625" style="33" bestFit="1" customWidth="1"/>
    <col min="2055" max="2055" width="5.453125" style="33" customWidth="1"/>
    <col min="2056" max="2056" width="8.08984375" style="33" bestFit="1" customWidth="1"/>
    <col min="2057" max="2057" width="6.453125" style="33" bestFit="1" customWidth="1"/>
    <col min="2058" max="2058" width="5.453125" style="33" bestFit="1" customWidth="1"/>
    <col min="2059" max="2059" width="6.453125" style="33" bestFit="1" customWidth="1"/>
    <col min="2060" max="2062" width="6.7265625" style="33" customWidth="1"/>
    <col min="2063" max="2064" width="6.36328125" style="33" customWidth="1"/>
    <col min="2065" max="2065" width="6.453125" style="33" bestFit="1" customWidth="1"/>
    <col min="2066" max="2071" width="6.26953125" style="33" customWidth="1"/>
    <col min="2072" max="2072" width="5.453125" style="33" bestFit="1" customWidth="1"/>
    <col min="2073" max="2073" width="4.90625" style="33" bestFit="1" customWidth="1"/>
    <col min="2074" max="2074" width="5.453125" style="33" bestFit="1" customWidth="1"/>
    <col min="2075" max="2080" width="4.90625" style="33" bestFit="1" customWidth="1"/>
    <col min="2081" max="2082" width="5.453125" style="33" bestFit="1" customWidth="1"/>
    <col min="2083" max="2084" width="6.453125" style="33" bestFit="1" customWidth="1"/>
    <col min="2085" max="2085" width="5.453125" style="33" bestFit="1" customWidth="1"/>
    <col min="2086" max="2086" width="6.453125" style="33" bestFit="1" customWidth="1"/>
    <col min="2087" max="2087" width="8.08984375" style="33" bestFit="1" customWidth="1"/>
    <col min="2088" max="2088" width="6.453125" style="33" bestFit="1" customWidth="1"/>
    <col min="2089" max="2089" width="8.08984375" style="33" bestFit="1" customWidth="1"/>
    <col min="2090" max="2090" width="7" style="33" bestFit="1" customWidth="1"/>
    <col min="2091" max="2093" width="10.08984375" style="33" customWidth="1"/>
    <col min="2094" max="2094" width="5.6328125" style="33" customWidth="1"/>
    <col min="2095" max="2307" width="9" style="33"/>
    <col min="2308" max="2308" width="10.90625" style="33" customWidth="1"/>
    <col min="2309" max="2309" width="10.36328125" style="33" customWidth="1"/>
    <col min="2310" max="2310" width="8.90625" style="33" bestFit="1" customWidth="1"/>
    <col min="2311" max="2311" width="5.453125" style="33" customWidth="1"/>
    <col min="2312" max="2312" width="8.08984375" style="33" bestFit="1" customWidth="1"/>
    <col min="2313" max="2313" width="6.453125" style="33" bestFit="1" customWidth="1"/>
    <col min="2314" max="2314" width="5.453125" style="33" bestFit="1" customWidth="1"/>
    <col min="2315" max="2315" width="6.453125" style="33" bestFit="1" customWidth="1"/>
    <col min="2316" max="2318" width="6.7265625" style="33" customWidth="1"/>
    <col min="2319" max="2320" width="6.36328125" style="33" customWidth="1"/>
    <col min="2321" max="2321" width="6.453125" style="33" bestFit="1" customWidth="1"/>
    <col min="2322" max="2327" width="6.26953125" style="33" customWidth="1"/>
    <col min="2328" max="2328" width="5.453125" style="33" bestFit="1" customWidth="1"/>
    <col min="2329" max="2329" width="4.90625" style="33" bestFit="1" customWidth="1"/>
    <col min="2330" max="2330" width="5.453125" style="33" bestFit="1" customWidth="1"/>
    <col min="2331" max="2336" width="4.90625" style="33" bestFit="1" customWidth="1"/>
    <col min="2337" max="2338" width="5.453125" style="33" bestFit="1" customWidth="1"/>
    <col min="2339" max="2340" width="6.453125" style="33" bestFit="1" customWidth="1"/>
    <col min="2341" max="2341" width="5.453125" style="33" bestFit="1" customWidth="1"/>
    <col min="2342" max="2342" width="6.453125" style="33" bestFit="1" customWidth="1"/>
    <col min="2343" max="2343" width="8.08984375" style="33" bestFit="1" customWidth="1"/>
    <col min="2344" max="2344" width="6.453125" style="33" bestFit="1" customWidth="1"/>
    <col min="2345" max="2345" width="8.08984375" style="33" bestFit="1" customWidth="1"/>
    <col min="2346" max="2346" width="7" style="33" bestFit="1" customWidth="1"/>
    <col min="2347" max="2349" width="10.08984375" style="33" customWidth="1"/>
    <col min="2350" max="2350" width="5.6328125" style="33" customWidth="1"/>
    <col min="2351" max="2563" width="9" style="33"/>
    <col min="2564" max="2564" width="10.90625" style="33" customWidth="1"/>
    <col min="2565" max="2565" width="10.36328125" style="33" customWidth="1"/>
    <col min="2566" max="2566" width="8.90625" style="33" bestFit="1" customWidth="1"/>
    <col min="2567" max="2567" width="5.453125" style="33" customWidth="1"/>
    <col min="2568" max="2568" width="8.08984375" style="33" bestFit="1" customWidth="1"/>
    <col min="2569" max="2569" width="6.453125" style="33" bestFit="1" customWidth="1"/>
    <col min="2570" max="2570" width="5.453125" style="33" bestFit="1" customWidth="1"/>
    <col min="2571" max="2571" width="6.453125" style="33" bestFit="1" customWidth="1"/>
    <col min="2572" max="2574" width="6.7265625" style="33" customWidth="1"/>
    <col min="2575" max="2576" width="6.36328125" style="33" customWidth="1"/>
    <col min="2577" max="2577" width="6.453125" style="33" bestFit="1" customWidth="1"/>
    <col min="2578" max="2583" width="6.26953125" style="33" customWidth="1"/>
    <col min="2584" max="2584" width="5.453125" style="33" bestFit="1" customWidth="1"/>
    <col min="2585" max="2585" width="4.90625" style="33" bestFit="1" customWidth="1"/>
    <col min="2586" max="2586" width="5.453125" style="33" bestFit="1" customWidth="1"/>
    <col min="2587" max="2592" width="4.90625" style="33" bestFit="1" customWidth="1"/>
    <col min="2593" max="2594" width="5.453125" style="33" bestFit="1" customWidth="1"/>
    <col min="2595" max="2596" width="6.453125" style="33" bestFit="1" customWidth="1"/>
    <col min="2597" max="2597" width="5.453125" style="33" bestFit="1" customWidth="1"/>
    <col min="2598" max="2598" width="6.453125" style="33" bestFit="1" customWidth="1"/>
    <col min="2599" max="2599" width="8.08984375" style="33" bestFit="1" customWidth="1"/>
    <col min="2600" max="2600" width="6.453125" style="33" bestFit="1" customWidth="1"/>
    <col min="2601" max="2601" width="8.08984375" style="33" bestFit="1" customWidth="1"/>
    <col min="2602" max="2602" width="7" style="33" bestFit="1" customWidth="1"/>
    <col min="2603" max="2605" width="10.08984375" style="33" customWidth="1"/>
    <col min="2606" max="2606" width="5.6328125" style="33" customWidth="1"/>
    <col min="2607" max="2819" width="9" style="33"/>
    <col min="2820" max="2820" width="10.90625" style="33" customWidth="1"/>
    <col min="2821" max="2821" width="10.36328125" style="33" customWidth="1"/>
    <col min="2822" max="2822" width="8.90625" style="33" bestFit="1" customWidth="1"/>
    <col min="2823" max="2823" width="5.453125" style="33" customWidth="1"/>
    <col min="2824" max="2824" width="8.08984375" style="33" bestFit="1" customWidth="1"/>
    <col min="2825" max="2825" width="6.453125" style="33" bestFit="1" customWidth="1"/>
    <col min="2826" max="2826" width="5.453125" style="33" bestFit="1" customWidth="1"/>
    <col min="2827" max="2827" width="6.453125" style="33" bestFit="1" customWidth="1"/>
    <col min="2828" max="2830" width="6.7265625" style="33" customWidth="1"/>
    <col min="2831" max="2832" width="6.36328125" style="33" customWidth="1"/>
    <col min="2833" max="2833" width="6.453125" style="33" bestFit="1" customWidth="1"/>
    <col min="2834" max="2839" width="6.26953125" style="33" customWidth="1"/>
    <col min="2840" max="2840" width="5.453125" style="33" bestFit="1" customWidth="1"/>
    <col min="2841" max="2841" width="4.90625" style="33" bestFit="1" customWidth="1"/>
    <col min="2842" max="2842" width="5.453125" style="33" bestFit="1" customWidth="1"/>
    <col min="2843" max="2848" width="4.90625" style="33" bestFit="1" customWidth="1"/>
    <col min="2849" max="2850" width="5.453125" style="33" bestFit="1" customWidth="1"/>
    <col min="2851" max="2852" width="6.453125" style="33" bestFit="1" customWidth="1"/>
    <col min="2853" max="2853" width="5.453125" style="33" bestFit="1" customWidth="1"/>
    <col min="2854" max="2854" width="6.453125" style="33" bestFit="1" customWidth="1"/>
    <col min="2855" max="2855" width="8.08984375" style="33" bestFit="1" customWidth="1"/>
    <col min="2856" max="2856" width="6.453125" style="33" bestFit="1" customWidth="1"/>
    <col min="2857" max="2857" width="8.08984375" style="33" bestFit="1" customWidth="1"/>
    <col min="2858" max="2858" width="7" style="33" bestFit="1" customWidth="1"/>
    <col min="2859" max="2861" width="10.08984375" style="33" customWidth="1"/>
    <col min="2862" max="2862" width="5.6328125" style="33" customWidth="1"/>
    <col min="2863" max="3075" width="9" style="33"/>
    <col min="3076" max="3076" width="10.90625" style="33" customWidth="1"/>
    <col min="3077" max="3077" width="10.36328125" style="33" customWidth="1"/>
    <col min="3078" max="3078" width="8.90625" style="33" bestFit="1" customWidth="1"/>
    <col min="3079" max="3079" width="5.453125" style="33" customWidth="1"/>
    <col min="3080" max="3080" width="8.08984375" style="33" bestFit="1" customWidth="1"/>
    <col min="3081" max="3081" width="6.453125" style="33" bestFit="1" customWidth="1"/>
    <col min="3082" max="3082" width="5.453125" style="33" bestFit="1" customWidth="1"/>
    <col min="3083" max="3083" width="6.453125" style="33" bestFit="1" customWidth="1"/>
    <col min="3084" max="3086" width="6.7265625" style="33" customWidth="1"/>
    <col min="3087" max="3088" width="6.36328125" style="33" customWidth="1"/>
    <col min="3089" max="3089" width="6.453125" style="33" bestFit="1" customWidth="1"/>
    <col min="3090" max="3095" width="6.26953125" style="33" customWidth="1"/>
    <col min="3096" max="3096" width="5.453125" style="33" bestFit="1" customWidth="1"/>
    <col min="3097" max="3097" width="4.90625" style="33" bestFit="1" customWidth="1"/>
    <col min="3098" max="3098" width="5.453125" style="33" bestFit="1" customWidth="1"/>
    <col min="3099" max="3104" width="4.90625" style="33" bestFit="1" customWidth="1"/>
    <col min="3105" max="3106" width="5.453125" style="33" bestFit="1" customWidth="1"/>
    <col min="3107" max="3108" width="6.453125" style="33" bestFit="1" customWidth="1"/>
    <col min="3109" max="3109" width="5.453125" style="33" bestFit="1" customWidth="1"/>
    <col min="3110" max="3110" width="6.453125" style="33" bestFit="1" customWidth="1"/>
    <col min="3111" max="3111" width="8.08984375" style="33" bestFit="1" customWidth="1"/>
    <col min="3112" max="3112" width="6.453125" style="33" bestFit="1" customWidth="1"/>
    <col min="3113" max="3113" width="8.08984375" style="33" bestFit="1" customWidth="1"/>
    <col min="3114" max="3114" width="7" style="33" bestFit="1" customWidth="1"/>
    <col min="3115" max="3117" width="10.08984375" style="33" customWidth="1"/>
    <col min="3118" max="3118" width="5.6328125" style="33" customWidth="1"/>
    <col min="3119" max="3331" width="9" style="33"/>
    <col min="3332" max="3332" width="10.90625" style="33" customWidth="1"/>
    <col min="3333" max="3333" width="10.36328125" style="33" customWidth="1"/>
    <col min="3334" max="3334" width="8.90625" style="33" bestFit="1" customWidth="1"/>
    <col min="3335" max="3335" width="5.453125" style="33" customWidth="1"/>
    <col min="3336" max="3336" width="8.08984375" style="33" bestFit="1" customWidth="1"/>
    <col min="3337" max="3337" width="6.453125" style="33" bestFit="1" customWidth="1"/>
    <col min="3338" max="3338" width="5.453125" style="33" bestFit="1" customWidth="1"/>
    <col min="3339" max="3339" width="6.453125" style="33" bestFit="1" customWidth="1"/>
    <col min="3340" max="3342" width="6.7265625" style="33" customWidth="1"/>
    <col min="3343" max="3344" width="6.36328125" style="33" customWidth="1"/>
    <col min="3345" max="3345" width="6.453125" style="33" bestFit="1" customWidth="1"/>
    <col min="3346" max="3351" width="6.26953125" style="33" customWidth="1"/>
    <col min="3352" max="3352" width="5.453125" style="33" bestFit="1" customWidth="1"/>
    <col min="3353" max="3353" width="4.90625" style="33" bestFit="1" customWidth="1"/>
    <col min="3354" max="3354" width="5.453125" style="33" bestFit="1" customWidth="1"/>
    <col min="3355" max="3360" width="4.90625" style="33" bestFit="1" customWidth="1"/>
    <col min="3361" max="3362" width="5.453125" style="33" bestFit="1" customWidth="1"/>
    <col min="3363" max="3364" width="6.453125" style="33" bestFit="1" customWidth="1"/>
    <col min="3365" max="3365" width="5.453125" style="33" bestFit="1" customWidth="1"/>
    <col min="3366" max="3366" width="6.453125" style="33" bestFit="1" customWidth="1"/>
    <col min="3367" max="3367" width="8.08984375" style="33" bestFit="1" customWidth="1"/>
    <col min="3368" max="3368" width="6.453125" style="33" bestFit="1" customWidth="1"/>
    <col min="3369" max="3369" width="8.08984375" style="33" bestFit="1" customWidth="1"/>
    <col min="3370" max="3370" width="7" style="33" bestFit="1" customWidth="1"/>
    <col min="3371" max="3373" width="10.08984375" style="33" customWidth="1"/>
    <col min="3374" max="3374" width="5.6328125" style="33" customWidth="1"/>
    <col min="3375" max="3587" width="9" style="33"/>
    <col min="3588" max="3588" width="10.90625" style="33" customWidth="1"/>
    <col min="3589" max="3589" width="10.36328125" style="33" customWidth="1"/>
    <col min="3590" max="3590" width="8.90625" style="33" bestFit="1" customWidth="1"/>
    <col min="3591" max="3591" width="5.453125" style="33" customWidth="1"/>
    <col min="3592" max="3592" width="8.08984375" style="33" bestFit="1" customWidth="1"/>
    <col min="3593" max="3593" width="6.453125" style="33" bestFit="1" customWidth="1"/>
    <col min="3594" max="3594" width="5.453125" style="33" bestFit="1" customWidth="1"/>
    <col min="3595" max="3595" width="6.453125" style="33" bestFit="1" customWidth="1"/>
    <col min="3596" max="3598" width="6.7265625" style="33" customWidth="1"/>
    <col min="3599" max="3600" width="6.36328125" style="33" customWidth="1"/>
    <col min="3601" max="3601" width="6.453125" style="33" bestFit="1" customWidth="1"/>
    <col min="3602" max="3607" width="6.26953125" style="33" customWidth="1"/>
    <col min="3608" max="3608" width="5.453125" style="33" bestFit="1" customWidth="1"/>
    <col min="3609" max="3609" width="4.90625" style="33" bestFit="1" customWidth="1"/>
    <col min="3610" max="3610" width="5.453125" style="33" bestFit="1" customWidth="1"/>
    <col min="3611" max="3616" width="4.90625" style="33" bestFit="1" customWidth="1"/>
    <col min="3617" max="3618" width="5.453125" style="33" bestFit="1" customWidth="1"/>
    <col min="3619" max="3620" width="6.453125" style="33" bestFit="1" customWidth="1"/>
    <col min="3621" max="3621" width="5.453125" style="33" bestFit="1" customWidth="1"/>
    <col min="3622" max="3622" width="6.453125" style="33" bestFit="1" customWidth="1"/>
    <col min="3623" max="3623" width="8.08984375" style="33" bestFit="1" customWidth="1"/>
    <col min="3624" max="3624" width="6.453125" style="33" bestFit="1" customWidth="1"/>
    <col min="3625" max="3625" width="8.08984375" style="33" bestFit="1" customWidth="1"/>
    <col min="3626" max="3626" width="7" style="33" bestFit="1" customWidth="1"/>
    <col min="3627" max="3629" width="10.08984375" style="33" customWidth="1"/>
    <col min="3630" max="3630" width="5.6328125" style="33" customWidth="1"/>
    <col min="3631" max="3843" width="9" style="33"/>
    <col min="3844" max="3844" width="10.90625" style="33" customWidth="1"/>
    <col min="3845" max="3845" width="10.36328125" style="33" customWidth="1"/>
    <col min="3846" max="3846" width="8.90625" style="33" bestFit="1" customWidth="1"/>
    <col min="3847" max="3847" width="5.453125" style="33" customWidth="1"/>
    <col min="3848" max="3848" width="8.08984375" style="33" bestFit="1" customWidth="1"/>
    <col min="3849" max="3849" width="6.453125" style="33" bestFit="1" customWidth="1"/>
    <col min="3850" max="3850" width="5.453125" style="33" bestFit="1" customWidth="1"/>
    <col min="3851" max="3851" width="6.453125" style="33" bestFit="1" customWidth="1"/>
    <col min="3852" max="3854" width="6.7265625" style="33" customWidth="1"/>
    <col min="3855" max="3856" width="6.36328125" style="33" customWidth="1"/>
    <col min="3857" max="3857" width="6.453125" style="33" bestFit="1" customWidth="1"/>
    <col min="3858" max="3863" width="6.26953125" style="33" customWidth="1"/>
    <col min="3864" max="3864" width="5.453125" style="33" bestFit="1" customWidth="1"/>
    <col min="3865" max="3865" width="4.90625" style="33" bestFit="1" customWidth="1"/>
    <col min="3866" max="3866" width="5.453125" style="33" bestFit="1" customWidth="1"/>
    <col min="3867" max="3872" width="4.90625" style="33" bestFit="1" customWidth="1"/>
    <col min="3873" max="3874" width="5.453125" style="33" bestFit="1" customWidth="1"/>
    <col min="3875" max="3876" width="6.453125" style="33" bestFit="1" customWidth="1"/>
    <col min="3877" max="3877" width="5.453125" style="33" bestFit="1" customWidth="1"/>
    <col min="3878" max="3878" width="6.453125" style="33" bestFit="1" customWidth="1"/>
    <col min="3879" max="3879" width="8.08984375" style="33" bestFit="1" customWidth="1"/>
    <col min="3880" max="3880" width="6.453125" style="33" bestFit="1" customWidth="1"/>
    <col min="3881" max="3881" width="8.08984375" style="33" bestFit="1" customWidth="1"/>
    <col min="3882" max="3882" width="7" style="33" bestFit="1" customWidth="1"/>
    <col min="3883" max="3885" width="10.08984375" style="33" customWidth="1"/>
    <col min="3886" max="3886" width="5.6328125" style="33" customWidth="1"/>
    <col min="3887" max="4099" width="9" style="33"/>
    <col min="4100" max="4100" width="10.90625" style="33" customWidth="1"/>
    <col min="4101" max="4101" width="10.36328125" style="33" customWidth="1"/>
    <col min="4102" max="4102" width="8.90625" style="33" bestFit="1" customWidth="1"/>
    <col min="4103" max="4103" width="5.453125" style="33" customWidth="1"/>
    <col min="4104" max="4104" width="8.08984375" style="33" bestFit="1" customWidth="1"/>
    <col min="4105" max="4105" width="6.453125" style="33" bestFit="1" customWidth="1"/>
    <col min="4106" max="4106" width="5.453125" style="33" bestFit="1" customWidth="1"/>
    <col min="4107" max="4107" width="6.453125" style="33" bestFit="1" customWidth="1"/>
    <col min="4108" max="4110" width="6.7265625" style="33" customWidth="1"/>
    <col min="4111" max="4112" width="6.36328125" style="33" customWidth="1"/>
    <col min="4113" max="4113" width="6.453125" style="33" bestFit="1" customWidth="1"/>
    <col min="4114" max="4119" width="6.26953125" style="33" customWidth="1"/>
    <col min="4120" max="4120" width="5.453125" style="33" bestFit="1" customWidth="1"/>
    <col min="4121" max="4121" width="4.90625" style="33" bestFit="1" customWidth="1"/>
    <col min="4122" max="4122" width="5.453125" style="33" bestFit="1" customWidth="1"/>
    <col min="4123" max="4128" width="4.90625" style="33" bestFit="1" customWidth="1"/>
    <col min="4129" max="4130" width="5.453125" style="33" bestFit="1" customWidth="1"/>
    <col min="4131" max="4132" width="6.453125" style="33" bestFit="1" customWidth="1"/>
    <col min="4133" max="4133" width="5.453125" style="33" bestFit="1" customWidth="1"/>
    <col min="4134" max="4134" width="6.453125" style="33" bestFit="1" customWidth="1"/>
    <col min="4135" max="4135" width="8.08984375" style="33" bestFit="1" customWidth="1"/>
    <col min="4136" max="4136" width="6.453125" style="33" bestFit="1" customWidth="1"/>
    <col min="4137" max="4137" width="8.08984375" style="33" bestFit="1" customWidth="1"/>
    <col min="4138" max="4138" width="7" style="33" bestFit="1" customWidth="1"/>
    <col min="4139" max="4141" width="10.08984375" style="33" customWidth="1"/>
    <col min="4142" max="4142" width="5.6328125" style="33" customWidth="1"/>
    <col min="4143" max="4355" width="9" style="33"/>
    <col min="4356" max="4356" width="10.90625" style="33" customWidth="1"/>
    <col min="4357" max="4357" width="10.36328125" style="33" customWidth="1"/>
    <col min="4358" max="4358" width="8.90625" style="33" bestFit="1" customWidth="1"/>
    <col min="4359" max="4359" width="5.453125" style="33" customWidth="1"/>
    <col min="4360" max="4360" width="8.08984375" style="33" bestFit="1" customWidth="1"/>
    <col min="4361" max="4361" width="6.453125" style="33" bestFit="1" customWidth="1"/>
    <col min="4362" max="4362" width="5.453125" style="33" bestFit="1" customWidth="1"/>
    <col min="4363" max="4363" width="6.453125" style="33" bestFit="1" customWidth="1"/>
    <col min="4364" max="4366" width="6.7265625" style="33" customWidth="1"/>
    <col min="4367" max="4368" width="6.36328125" style="33" customWidth="1"/>
    <col min="4369" max="4369" width="6.453125" style="33" bestFit="1" customWidth="1"/>
    <col min="4370" max="4375" width="6.26953125" style="33" customWidth="1"/>
    <col min="4376" max="4376" width="5.453125" style="33" bestFit="1" customWidth="1"/>
    <col min="4377" max="4377" width="4.90625" style="33" bestFit="1" customWidth="1"/>
    <col min="4378" max="4378" width="5.453125" style="33" bestFit="1" customWidth="1"/>
    <col min="4379" max="4384" width="4.90625" style="33" bestFit="1" customWidth="1"/>
    <col min="4385" max="4386" width="5.453125" style="33" bestFit="1" customWidth="1"/>
    <col min="4387" max="4388" width="6.453125" style="33" bestFit="1" customWidth="1"/>
    <col min="4389" max="4389" width="5.453125" style="33" bestFit="1" customWidth="1"/>
    <col min="4390" max="4390" width="6.453125" style="33" bestFit="1" customWidth="1"/>
    <col min="4391" max="4391" width="8.08984375" style="33" bestFit="1" customWidth="1"/>
    <col min="4392" max="4392" width="6.453125" style="33" bestFit="1" customWidth="1"/>
    <col min="4393" max="4393" width="8.08984375" style="33" bestFit="1" customWidth="1"/>
    <col min="4394" max="4394" width="7" style="33" bestFit="1" customWidth="1"/>
    <col min="4395" max="4397" width="10.08984375" style="33" customWidth="1"/>
    <col min="4398" max="4398" width="5.6328125" style="33" customWidth="1"/>
    <col min="4399" max="4611" width="9" style="33"/>
    <col min="4612" max="4612" width="10.90625" style="33" customWidth="1"/>
    <col min="4613" max="4613" width="10.36328125" style="33" customWidth="1"/>
    <col min="4614" max="4614" width="8.90625" style="33" bestFit="1" customWidth="1"/>
    <col min="4615" max="4615" width="5.453125" style="33" customWidth="1"/>
    <col min="4616" max="4616" width="8.08984375" style="33" bestFit="1" customWidth="1"/>
    <col min="4617" max="4617" width="6.453125" style="33" bestFit="1" customWidth="1"/>
    <col min="4618" max="4618" width="5.453125" style="33" bestFit="1" customWidth="1"/>
    <col min="4619" max="4619" width="6.453125" style="33" bestFit="1" customWidth="1"/>
    <col min="4620" max="4622" width="6.7265625" style="33" customWidth="1"/>
    <col min="4623" max="4624" width="6.36328125" style="33" customWidth="1"/>
    <col min="4625" max="4625" width="6.453125" style="33" bestFit="1" customWidth="1"/>
    <col min="4626" max="4631" width="6.26953125" style="33" customWidth="1"/>
    <col min="4632" max="4632" width="5.453125" style="33" bestFit="1" customWidth="1"/>
    <col min="4633" max="4633" width="4.90625" style="33" bestFit="1" customWidth="1"/>
    <col min="4634" max="4634" width="5.453125" style="33" bestFit="1" customWidth="1"/>
    <col min="4635" max="4640" width="4.90625" style="33" bestFit="1" customWidth="1"/>
    <col min="4641" max="4642" width="5.453125" style="33" bestFit="1" customWidth="1"/>
    <col min="4643" max="4644" width="6.453125" style="33" bestFit="1" customWidth="1"/>
    <col min="4645" max="4645" width="5.453125" style="33" bestFit="1" customWidth="1"/>
    <col min="4646" max="4646" width="6.453125" style="33" bestFit="1" customWidth="1"/>
    <col min="4647" max="4647" width="8.08984375" style="33" bestFit="1" customWidth="1"/>
    <col min="4648" max="4648" width="6.453125" style="33" bestFit="1" customWidth="1"/>
    <col min="4649" max="4649" width="8.08984375" style="33" bestFit="1" customWidth="1"/>
    <col min="4650" max="4650" width="7" style="33" bestFit="1" customWidth="1"/>
    <col min="4651" max="4653" width="10.08984375" style="33" customWidth="1"/>
    <col min="4654" max="4654" width="5.6328125" style="33" customWidth="1"/>
    <col min="4655" max="4867" width="9" style="33"/>
    <col min="4868" max="4868" width="10.90625" style="33" customWidth="1"/>
    <col min="4869" max="4869" width="10.36328125" style="33" customWidth="1"/>
    <col min="4870" max="4870" width="8.90625" style="33" bestFit="1" customWidth="1"/>
    <col min="4871" max="4871" width="5.453125" style="33" customWidth="1"/>
    <col min="4872" max="4872" width="8.08984375" style="33" bestFit="1" customWidth="1"/>
    <col min="4873" max="4873" width="6.453125" style="33" bestFit="1" customWidth="1"/>
    <col min="4874" max="4874" width="5.453125" style="33" bestFit="1" customWidth="1"/>
    <col min="4875" max="4875" width="6.453125" style="33" bestFit="1" customWidth="1"/>
    <col min="4876" max="4878" width="6.7265625" style="33" customWidth="1"/>
    <col min="4879" max="4880" width="6.36328125" style="33" customWidth="1"/>
    <col min="4881" max="4881" width="6.453125" style="33" bestFit="1" customWidth="1"/>
    <col min="4882" max="4887" width="6.26953125" style="33" customWidth="1"/>
    <col min="4888" max="4888" width="5.453125" style="33" bestFit="1" customWidth="1"/>
    <col min="4889" max="4889" width="4.90625" style="33" bestFit="1" customWidth="1"/>
    <col min="4890" max="4890" width="5.453125" style="33" bestFit="1" customWidth="1"/>
    <col min="4891" max="4896" width="4.90625" style="33" bestFit="1" customWidth="1"/>
    <col min="4897" max="4898" width="5.453125" style="33" bestFit="1" customWidth="1"/>
    <col min="4899" max="4900" width="6.453125" style="33" bestFit="1" customWidth="1"/>
    <col min="4901" max="4901" width="5.453125" style="33" bestFit="1" customWidth="1"/>
    <col min="4902" max="4902" width="6.453125" style="33" bestFit="1" customWidth="1"/>
    <col min="4903" max="4903" width="8.08984375" style="33" bestFit="1" customWidth="1"/>
    <col min="4904" max="4904" width="6.453125" style="33" bestFit="1" customWidth="1"/>
    <col min="4905" max="4905" width="8.08984375" style="33" bestFit="1" customWidth="1"/>
    <col min="4906" max="4906" width="7" style="33" bestFit="1" customWidth="1"/>
    <col min="4907" max="4909" width="10.08984375" style="33" customWidth="1"/>
    <col min="4910" max="4910" width="5.6328125" style="33" customWidth="1"/>
    <col min="4911" max="5123" width="9" style="33"/>
    <col min="5124" max="5124" width="10.90625" style="33" customWidth="1"/>
    <col min="5125" max="5125" width="10.36328125" style="33" customWidth="1"/>
    <col min="5126" max="5126" width="8.90625" style="33" bestFit="1" customWidth="1"/>
    <col min="5127" max="5127" width="5.453125" style="33" customWidth="1"/>
    <col min="5128" max="5128" width="8.08984375" style="33" bestFit="1" customWidth="1"/>
    <col min="5129" max="5129" width="6.453125" style="33" bestFit="1" customWidth="1"/>
    <col min="5130" max="5130" width="5.453125" style="33" bestFit="1" customWidth="1"/>
    <col min="5131" max="5131" width="6.453125" style="33" bestFit="1" customWidth="1"/>
    <col min="5132" max="5134" width="6.7265625" style="33" customWidth="1"/>
    <col min="5135" max="5136" width="6.36328125" style="33" customWidth="1"/>
    <col min="5137" max="5137" width="6.453125" style="33" bestFit="1" customWidth="1"/>
    <col min="5138" max="5143" width="6.26953125" style="33" customWidth="1"/>
    <col min="5144" max="5144" width="5.453125" style="33" bestFit="1" customWidth="1"/>
    <col min="5145" max="5145" width="4.90625" style="33" bestFit="1" customWidth="1"/>
    <col min="5146" max="5146" width="5.453125" style="33" bestFit="1" customWidth="1"/>
    <col min="5147" max="5152" width="4.90625" style="33" bestFit="1" customWidth="1"/>
    <col min="5153" max="5154" width="5.453125" style="33" bestFit="1" customWidth="1"/>
    <col min="5155" max="5156" width="6.453125" style="33" bestFit="1" customWidth="1"/>
    <col min="5157" max="5157" width="5.453125" style="33" bestFit="1" customWidth="1"/>
    <col min="5158" max="5158" width="6.453125" style="33" bestFit="1" customWidth="1"/>
    <col min="5159" max="5159" width="8.08984375" style="33" bestFit="1" customWidth="1"/>
    <col min="5160" max="5160" width="6.453125" style="33" bestFit="1" customWidth="1"/>
    <col min="5161" max="5161" width="8.08984375" style="33" bestFit="1" customWidth="1"/>
    <col min="5162" max="5162" width="7" style="33" bestFit="1" customWidth="1"/>
    <col min="5163" max="5165" width="10.08984375" style="33" customWidth="1"/>
    <col min="5166" max="5166" width="5.6328125" style="33" customWidth="1"/>
    <col min="5167" max="5379" width="9" style="33"/>
    <col min="5380" max="5380" width="10.90625" style="33" customWidth="1"/>
    <col min="5381" max="5381" width="10.36328125" style="33" customWidth="1"/>
    <col min="5382" max="5382" width="8.90625" style="33" bestFit="1" customWidth="1"/>
    <col min="5383" max="5383" width="5.453125" style="33" customWidth="1"/>
    <col min="5384" max="5384" width="8.08984375" style="33" bestFit="1" customWidth="1"/>
    <col min="5385" max="5385" width="6.453125" style="33" bestFit="1" customWidth="1"/>
    <col min="5386" max="5386" width="5.453125" style="33" bestFit="1" customWidth="1"/>
    <col min="5387" max="5387" width="6.453125" style="33" bestFit="1" customWidth="1"/>
    <col min="5388" max="5390" width="6.7265625" style="33" customWidth="1"/>
    <col min="5391" max="5392" width="6.36328125" style="33" customWidth="1"/>
    <col min="5393" max="5393" width="6.453125" style="33" bestFit="1" customWidth="1"/>
    <col min="5394" max="5399" width="6.26953125" style="33" customWidth="1"/>
    <col min="5400" max="5400" width="5.453125" style="33" bestFit="1" customWidth="1"/>
    <col min="5401" max="5401" width="4.90625" style="33" bestFit="1" customWidth="1"/>
    <col min="5402" max="5402" width="5.453125" style="33" bestFit="1" customWidth="1"/>
    <col min="5403" max="5408" width="4.90625" style="33" bestFit="1" customWidth="1"/>
    <col min="5409" max="5410" width="5.453125" style="33" bestFit="1" customWidth="1"/>
    <col min="5411" max="5412" width="6.453125" style="33" bestFit="1" customWidth="1"/>
    <col min="5413" max="5413" width="5.453125" style="33" bestFit="1" customWidth="1"/>
    <col min="5414" max="5414" width="6.453125" style="33" bestFit="1" customWidth="1"/>
    <col min="5415" max="5415" width="8.08984375" style="33" bestFit="1" customWidth="1"/>
    <col min="5416" max="5416" width="6.453125" style="33" bestFit="1" customWidth="1"/>
    <col min="5417" max="5417" width="8.08984375" style="33" bestFit="1" customWidth="1"/>
    <col min="5418" max="5418" width="7" style="33" bestFit="1" customWidth="1"/>
    <col min="5419" max="5421" width="10.08984375" style="33" customWidth="1"/>
    <col min="5422" max="5422" width="5.6328125" style="33" customWidth="1"/>
    <col min="5423" max="5635" width="9" style="33"/>
    <col min="5636" max="5636" width="10.90625" style="33" customWidth="1"/>
    <col min="5637" max="5637" width="10.36328125" style="33" customWidth="1"/>
    <col min="5638" max="5638" width="8.90625" style="33" bestFit="1" customWidth="1"/>
    <col min="5639" max="5639" width="5.453125" style="33" customWidth="1"/>
    <col min="5640" max="5640" width="8.08984375" style="33" bestFit="1" customWidth="1"/>
    <col min="5641" max="5641" width="6.453125" style="33" bestFit="1" customWidth="1"/>
    <col min="5642" max="5642" width="5.453125" style="33" bestFit="1" customWidth="1"/>
    <col min="5643" max="5643" width="6.453125" style="33" bestFit="1" customWidth="1"/>
    <col min="5644" max="5646" width="6.7265625" style="33" customWidth="1"/>
    <col min="5647" max="5648" width="6.36328125" style="33" customWidth="1"/>
    <col min="5649" max="5649" width="6.453125" style="33" bestFit="1" customWidth="1"/>
    <col min="5650" max="5655" width="6.26953125" style="33" customWidth="1"/>
    <col min="5656" max="5656" width="5.453125" style="33" bestFit="1" customWidth="1"/>
    <col min="5657" max="5657" width="4.90625" style="33" bestFit="1" customWidth="1"/>
    <col min="5658" max="5658" width="5.453125" style="33" bestFit="1" customWidth="1"/>
    <col min="5659" max="5664" width="4.90625" style="33" bestFit="1" customWidth="1"/>
    <col min="5665" max="5666" width="5.453125" style="33" bestFit="1" customWidth="1"/>
    <col min="5667" max="5668" width="6.453125" style="33" bestFit="1" customWidth="1"/>
    <col min="5669" max="5669" width="5.453125" style="33" bestFit="1" customWidth="1"/>
    <col min="5670" max="5670" width="6.453125" style="33" bestFit="1" customWidth="1"/>
    <col min="5671" max="5671" width="8.08984375" style="33" bestFit="1" customWidth="1"/>
    <col min="5672" max="5672" width="6.453125" style="33" bestFit="1" customWidth="1"/>
    <col min="5673" max="5673" width="8.08984375" style="33" bestFit="1" customWidth="1"/>
    <col min="5674" max="5674" width="7" style="33" bestFit="1" customWidth="1"/>
    <col min="5675" max="5677" width="10.08984375" style="33" customWidth="1"/>
    <col min="5678" max="5678" width="5.6328125" style="33" customWidth="1"/>
    <col min="5679" max="5891" width="9" style="33"/>
    <col min="5892" max="5892" width="10.90625" style="33" customWidth="1"/>
    <col min="5893" max="5893" width="10.36328125" style="33" customWidth="1"/>
    <col min="5894" max="5894" width="8.90625" style="33" bestFit="1" customWidth="1"/>
    <col min="5895" max="5895" width="5.453125" style="33" customWidth="1"/>
    <col min="5896" max="5896" width="8.08984375" style="33" bestFit="1" customWidth="1"/>
    <col min="5897" max="5897" width="6.453125" style="33" bestFit="1" customWidth="1"/>
    <col min="5898" max="5898" width="5.453125" style="33" bestFit="1" customWidth="1"/>
    <col min="5899" max="5899" width="6.453125" style="33" bestFit="1" customWidth="1"/>
    <col min="5900" max="5902" width="6.7265625" style="33" customWidth="1"/>
    <col min="5903" max="5904" width="6.36328125" style="33" customWidth="1"/>
    <col min="5905" max="5905" width="6.453125" style="33" bestFit="1" customWidth="1"/>
    <col min="5906" max="5911" width="6.26953125" style="33" customWidth="1"/>
    <col min="5912" max="5912" width="5.453125" style="33" bestFit="1" customWidth="1"/>
    <col min="5913" max="5913" width="4.90625" style="33" bestFit="1" customWidth="1"/>
    <col min="5914" max="5914" width="5.453125" style="33" bestFit="1" customWidth="1"/>
    <col min="5915" max="5920" width="4.90625" style="33" bestFit="1" customWidth="1"/>
    <col min="5921" max="5922" width="5.453125" style="33" bestFit="1" customWidth="1"/>
    <col min="5923" max="5924" width="6.453125" style="33" bestFit="1" customWidth="1"/>
    <col min="5925" max="5925" width="5.453125" style="33" bestFit="1" customWidth="1"/>
    <col min="5926" max="5926" width="6.453125" style="33" bestFit="1" customWidth="1"/>
    <col min="5927" max="5927" width="8.08984375" style="33" bestFit="1" customWidth="1"/>
    <col min="5928" max="5928" width="6.453125" style="33" bestFit="1" customWidth="1"/>
    <col min="5929" max="5929" width="8.08984375" style="33" bestFit="1" customWidth="1"/>
    <col min="5930" max="5930" width="7" style="33" bestFit="1" customWidth="1"/>
    <col min="5931" max="5933" width="10.08984375" style="33" customWidth="1"/>
    <col min="5934" max="5934" width="5.6328125" style="33" customWidth="1"/>
    <col min="5935" max="6147" width="9" style="33"/>
    <col min="6148" max="6148" width="10.90625" style="33" customWidth="1"/>
    <col min="6149" max="6149" width="10.36328125" style="33" customWidth="1"/>
    <col min="6150" max="6150" width="8.90625" style="33" bestFit="1" customWidth="1"/>
    <col min="6151" max="6151" width="5.453125" style="33" customWidth="1"/>
    <col min="6152" max="6152" width="8.08984375" style="33" bestFit="1" customWidth="1"/>
    <col min="6153" max="6153" width="6.453125" style="33" bestFit="1" customWidth="1"/>
    <col min="6154" max="6154" width="5.453125" style="33" bestFit="1" customWidth="1"/>
    <col min="6155" max="6155" width="6.453125" style="33" bestFit="1" customWidth="1"/>
    <col min="6156" max="6158" width="6.7265625" style="33" customWidth="1"/>
    <col min="6159" max="6160" width="6.36328125" style="33" customWidth="1"/>
    <col min="6161" max="6161" width="6.453125" style="33" bestFit="1" customWidth="1"/>
    <col min="6162" max="6167" width="6.26953125" style="33" customWidth="1"/>
    <col min="6168" max="6168" width="5.453125" style="33" bestFit="1" customWidth="1"/>
    <col min="6169" max="6169" width="4.90625" style="33" bestFit="1" customWidth="1"/>
    <col min="6170" max="6170" width="5.453125" style="33" bestFit="1" customWidth="1"/>
    <col min="6171" max="6176" width="4.90625" style="33" bestFit="1" customWidth="1"/>
    <col min="6177" max="6178" width="5.453125" style="33" bestFit="1" customWidth="1"/>
    <col min="6179" max="6180" width="6.453125" style="33" bestFit="1" customWidth="1"/>
    <col min="6181" max="6181" width="5.453125" style="33" bestFit="1" customWidth="1"/>
    <col min="6182" max="6182" width="6.453125" style="33" bestFit="1" customWidth="1"/>
    <col min="6183" max="6183" width="8.08984375" style="33" bestFit="1" customWidth="1"/>
    <col min="6184" max="6184" width="6.453125" style="33" bestFit="1" customWidth="1"/>
    <col min="6185" max="6185" width="8.08984375" style="33" bestFit="1" customWidth="1"/>
    <col min="6186" max="6186" width="7" style="33" bestFit="1" customWidth="1"/>
    <col min="6187" max="6189" width="10.08984375" style="33" customWidth="1"/>
    <col min="6190" max="6190" width="5.6328125" style="33" customWidth="1"/>
    <col min="6191" max="6403" width="9" style="33"/>
    <col min="6404" max="6404" width="10.90625" style="33" customWidth="1"/>
    <col min="6405" max="6405" width="10.36328125" style="33" customWidth="1"/>
    <col min="6406" max="6406" width="8.90625" style="33" bestFit="1" customWidth="1"/>
    <col min="6407" max="6407" width="5.453125" style="33" customWidth="1"/>
    <col min="6408" max="6408" width="8.08984375" style="33" bestFit="1" customWidth="1"/>
    <col min="6409" max="6409" width="6.453125" style="33" bestFit="1" customWidth="1"/>
    <col min="6410" max="6410" width="5.453125" style="33" bestFit="1" customWidth="1"/>
    <col min="6411" max="6411" width="6.453125" style="33" bestFit="1" customWidth="1"/>
    <col min="6412" max="6414" width="6.7265625" style="33" customWidth="1"/>
    <col min="6415" max="6416" width="6.36328125" style="33" customWidth="1"/>
    <col min="6417" max="6417" width="6.453125" style="33" bestFit="1" customWidth="1"/>
    <col min="6418" max="6423" width="6.26953125" style="33" customWidth="1"/>
    <col min="6424" max="6424" width="5.453125" style="33" bestFit="1" customWidth="1"/>
    <col min="6425" max="6425" width="4.90625" style="33" bestFit="1" customWidth="1"/>
    <col min="6426" max="6426" width="5.453125" style="33" bestFit="1" customWidth="1"/>
    <col min="6427" max="6432" width="4.90625" style="33" bestFit="1" customWidth="1"/>
    <col min="6433" max="6434" width="5.453125" style="33" bestFit="1" customWidth="1"/>
    <col min="6435" max="6436" width="6.453125" style="33" bestFit="1" customWidth="1"/>
    <col min="6437" max="6437" width="5.453125" style="33" bestFit="1" customWidth="1"/>
    <col min="6438" max="6438" width="6.453125" style="33" bestFit="1" customWidth="1"/>
    <col min="6439" max="6439" width="8.08984375" style="33" bestFit="1" customWidth="1"/>
    <col min="6440" max="6440" width="6.453125" style="33" bestFit="1" customWidth="1"/>
    <col min="6441" max="6441" width="8.08984375" style="33" bestFit="1" customWidth="1"/>
    <col min="6442" max="6442" width="7" style="33" bestFit="1" customWidth="1"/>
    <col min="6443" max="6445" width="10.08984375" style="33" customWidth="1"/>
    <col min="6446" max="6446" width="5.6328125" style="33" customWidth="1"/>
    <col min="6447" max="6659" width="9" style="33"/>
    <col min="6660" max="6660" width="10.90625" style="33" customWidth="1"/>
    <col min="6661" max="6661" width="10.36328125" style="33" customWidth="1"/>
    <col min="6662" max="6662" width="8.90625" style="33" bestFit="1" customWidth="1"/>
    <col min="6663" max="6663" width="5.453125" style="33" customWidth="1"/>
    <col min="6664" max="6664" width="8.08984375" style="33" bestFit="1" customWidth="1"/>
    <col min="6665" max="6665" width="6.453125" style="33" bestFit="1" customWidth="1"/>
    <col min="6666" max="6666" width="5.453125" style="33" bestFit="1" customWidth="1"/>
    <col min="6667" max="6667" width="6.453125" style="33" bestFit="1" customWidth="1"/>
    <col min="6668" max="6670" width="6.7265625" style="33" customWidth="1"/>
    <col min="6671" max="6672" width="6.36328125" style="33" customWidth="1"/>
    <col min="6673" max="6673" width="6.453125" style="33" bestFit="1" customWidth="1"/>
    <col min="6674" max="6679" width="6.26953125" style="33" customWidth="1"/>
    <col min="6680" max="6680" width="5.453125" style="33" bestFit="1" customWidth="1"/>
    <col min="6681" max="6681" width="4.90625" style="33" bestFit="1" customWidth="1"/>
    <col min="6682" max="6682" width="5.453125" style="33" bestFit="1" customWidth="1"/>
    <col min="6683" max="6688" width="4.90625" style="33" bestFit="1" customWidth="1"/>
    <col min="6689" max="6690" width="5.453125" style="33" bestFit="1" customWidth="1"/>
    <col min="6691" max="6692" width="6.453125" style="33" bestFit="1" customWidth="1"/>
    <col min="6693" max="6693" width="5.453125" style="33" bestFit="1" customWidth="1"/>
    <col min="6694" max="6694" width="6.453125" style="33" bestFit="1" customWidth="1"/>
    <col min="6695" max="6695" width="8.08984375" style="33" bestFit="1" customWidth="1"/>
    <col min="6696" max="6696" width="6.453125" style="33" bestFit="1" customWidth="1"/>
    <col min="6697" max="6697" width="8.08984375" style="33" bestFit="1" customWidth="1"/>
    <col min="6698" max="6698" width="7" style="33" bestFit="1" customWidth="1"/>
    <col min="6699" max="6701" width="10.08984375" style="33" customWidth="1"/>
    <col min="6702" max="6702" width="5.6328125" style="33" customWidth="1"/>
    <col min="6703" max="6915" width="9" style="33"/>
    <col min="6916" max="6916" width="10.90625" style="33" customWidth="1"/>
    <col min="6917" max="6917" width="10.36328125" style="33" customWidth="1"/>
    <col min="6918" max="6918" width="8.90625" style="33" bestFit="1" customWidth="1"/>
    <col min="6919" max="6919" width="5.453125" style="33" customWidth="1"/>
    <col min="6920" max="6920" width="8.08984375" style="33" bestFit="1" customWidth="1"/>
    <col min="6921" max="6921" width="6.453125" style="33" bestFit="1" customWidth="1"/>
    <col min="6922" max="6922" width="5.453125" style="33" bestFit="1" customWidth="1"/>
    <col min="6923" max="6923" width="6.453125" style="33" bestFit="1" customWidth="1"/>
    <col min="6924" max="6926" width="6.7265625" style="33" customWidth="1"/>
    <col min="6927" max="6928" width="6.36328125" style="33" customWidth="1"/>
    <col min="6929" max="6929" width="6.453125" style="33" bestFit="1" customWidth="1"/>
    <col min="6930" max="6935" width="6.26953125" style="33" customWidth="1"/>
    <col min="6936" max="6936" width="5.453125" style="33" bestFit="1" customWidth="1"/>
    <col min="6937" max="6937" width="4.90625" style="33" bestFit="1" customWidth="1"/>
    <col min="6938" max="6938" width="5.453125" style="33" bestFit="1" customWidth="1"/>
    <col min="6939" max="6944" width="4.90625" style="33" bestFit="1" customWidth="1"/>
    <col min="6945" max="6946" width="5.453125" style="33" bestFit="1" customWidth="1"/>
    <col min="6947" max="6948" width="6.453125" style="33" bestFit="1" customWidth="1"/>
    <col min="6949" max="6949" width="5.453125" style="33" bestFit="1" customWidth="1"/>
    <col min="6950" max="6950" width="6.453125" style="33" bestFit="1" customWidth="1"/>
    <col min="6951" max="6951" width="8.08984375" style="33" bestFit="1" customWidth="1"/>
    <col min="6952" max="6952" width="6.453125" style="33" bestFit="1" customWidth="1"/>
    <col min="6953" max="6953" width="8.08984375" style="33" bestFit="1" customWidth="1"/>
    <col min="6954" max="6954" width="7" style="33" bestFit="1" customWidth="1"/>
    <col min="6955" max="6957" width="10.08984375" style="33" customWidth="1"/>
    <col min="6958" max="6958" width="5.6328125" style="33" customWidth="1"/>
    <col min="6959" max="7171" width="9" style="33"/>
    <col min="7172" max="7172" width="10.90625" style="33" customWidth="1"/>
    <col min="7173" max="7173" width="10.36328125" style="33" customWidth="1"/>
    <col min="7174" max="7174" width="8.90625" style="33" bestFit="1" customWidth="1"/>
    <col min="7175" max="7175" width="5.453125" style="33" customWidth="1"/>
    <col min="7176" max="7176" width="8.08984375" style="33" bestFit="1" customWidth="1"/>
    <col min="7177" max="7177" width="6.453125" style="33" bestFit="1" customWidth="1"/>
    <col min="7178" max="7178" width="5.453125" style="33" bestFit="1" customWidth="1"/>
    <col min="7179" max="7179" width="6.453125" style="33" bestFit="1" customWidth="1"/>
    <col min="7180" max="7182" width="6.7265625" style="33" customWidth="1"/>
    <col min="7183" max="7184" width="6.36328125" style="33" customWidth="1"/>
    <col min="7185" max="7185" width="6.453125" style="33" bestFit="1" customWidth="1"/>
    <col min="7186" max="7191" width="6.26953125" style="33" customWidth="1"/>
    <col min="7192" max="7192" width="5.453125" style="33" bestFit="1" customWidth="1"/>
    <col min="7193" max="7193" width="4.90625" style="33" bestFit="1" customWidth="1"/>
    <col min="7194" max="7194" width="5.453125" style="33" bestFit="1" customWidth="1"/>
    <col min="7195" max="7200" width="4.90625" style="33" bestFit="1" customWidth="1"/>
    <col min="7201" max="7202" width="5.453125" style="33" bestFit="1" customWidth="1"/>
    <col min="7203" max="7204" width="6.453125" style="33" bestFit="1" customWidth="1"/>
    <col min="7205" max="7205" width="5.453125" style="33" bestFit="1" customWidth="1"/>
    <col min="7206" max="7206" width="6.453125" style="33" bestFit="1" customWidth="1"/>
    <col min="7207" max="7207" width="8.08984375" style="33" bestFit="1" customWidth="1"/>
    <col min="7208" max="7208" width="6.453125" style="33" bestFit="1" customWidth="1"/>
    <col min="7209" max="7209" width="8.08984375" style="33" bestFit="1" customWidth="1"/>
    <col min="7210" max="7210" width="7" style="33" bestFit="1" customWidth="1"/>
    <col min="7211" max="7213" width="10.08984375" style="33" customWidth="1"/>
    <col min="7214" max="7214" width="5.6328125" style="33" customWidth="1"/>
    <col min="7215" max="7427" width="9" style="33"/>
    <col min="7428" max="7428" width="10.90625" style="33" customWidth="1"/>
    <col min="7429" max="7429" width="10.36328125" style="33" customWidth="1"/>
    <col min="7430" max="7430" width="8.90625" style="33" bestFit="1" customWidth="1"/>
    <col min="7431" max="7431" width="5.453125" style="33" customWidth="1"/>
    <col min="7432" max="7432" width="8.08984375" style="33" bestFit="1" customWidth="1"/>
    <col min="7433" max="7433" width="6.453125" style="33" bestFit="1" customWidth="1"/>
    <col min="7434" max="7434" width="5.453125" style="33" bestFit="1" customWidth="1"/>
    <col min="7435" max="7435" width="6.453125" style="33" bestFit="1" customWidth="1"/>
    <col min="7436" max="7438" width="6.7265625" style="33" customWidth="1"/>
    <col min="7439" max="7440" width="6.36328125" style="33" customWidth="1"/>
    <col min="7441" max="7441" width="6.453125" style="33" bestFit="1" customWidth="1"/>
    <col min="7442" max="7447" width="6.26953125" style="33" customWidth="1"/>
    <col min="7448" max="7448" width="5.453125" style="33" bestFit="1" customWidth="1"/>
    <col min="7449" max="7449" width="4.90625" style="33" bestFit="1" customWidth="1"/>
    <col min="7450" max="7450" width="5.453125" style="33" bestFit="1" customWidth="1"/>
    <col min="7451" max="7456" width="4.90625" style="33" bestFit="1" customWidth="1"/>
    <col min="7457" max="7458" width="5.453125" style="33" bestFit="1" customWidth="1"/>
    <col min="7459" max="7460" width="6.453125" style="33" bestFit="1" customWidth="1"/>
    <col min="7461" max="7461" width="5.453125" style="33" bestFit="1" customWidth="1"/>
    <col min="7462" max="7462" width="6.453125" style="33" bestFit="1" customWidth="1"/>
    <col min="7463" max="7463" width="8.08984375" style="33" bestFit="1" customWidth="1"/>
    <col min="7464" max="7464" width="6.453125" style="33" bestFit="1" customWidth="1"/>
    <col min="7465" max="7465" width="8.08984375" style="33" bestFit="1" customWidth="1"/>
    <col min="7466" max="7466" width="7" style="33" bestFit="1" customWidth="1"/>
    <col min="7467" max="7469" width="10.08984375" style="33" customWidth="1"/>
    <col min="7470" max="7470" width="5.6328125" style="33" customWidth="1"/>
    <col min="7471" max="7683" width="9" style="33"/>
    <col min="7684" max="7684" width="10.90625" style="33" customWidth="1"/>
    <col min="7685" max="7685" width="10.36328125" style="33" customWidth="1"/>
    <col min="7686" max="7686" width="8.90625" style="33" bestFit="1" customWidth="1"/>
    <col min="7687" max="7687" width="5.453125" style="33" customWidth="1"/>
    <col min="7688" max="7688" width="8.08984375" style="33" bestFit="1" customWidth="1"/>
    <col min="7689" max="7689" width="6.453125" style="33" bestFit="1" customWidth="1"/>
    <col min="7690" max="7690" width="5.453125" style="33" bestFit="1" customWidth="1"/>
    <col min="7691" max="7691" width="6.453125" style="33" bestFit="1" customWidth="1"/>
    <col min="7692" max="7694" width="6.7265625" style="33" customWidth="1"/>
    <col min="7695" max="7696" width="6.36328125" style="33" customWidth="1"/>
    <col min="7697" max="7697" width="6.453125" style="33" bestFit="1" customWidth="1"/>
    <col min="7698" max="7703" width="6.26953125" style="33" customWidth="1"/>
    <col min="7704" max="7704" width="5.453125" style="33" bestFit="1" customWidth="1"/>
    <col min="7705" max="7705" width="4.90625" style="33" bestFit="1" customWidth="1"/>
    <col min="7706" max="7706" width="5.453125" style="33" bestFit="1" customWidth="1"/>
    <col min="7707" max="7712" width="4.90625" style="33" bestFit="1" customWidth="1"/>
    <col min="7713" max="7714" width="5.453125" style="33" bestFit="1" customWidth="1"/>
    <col min="7715" max="7716" width="6.453125" style="33" bestFit="1" customWidth="1"/>
    <col min="7717" max="7717" width="5.453125" style="33" bestFit="1" customWidth="1"/>
    <col min="7718" max="7718" width="6.453125" style="33" bestFit="1" customWidth="1"/>
    <col min="7719" max="7719" width="8.08984375" style="33" bestFit="1" customWidth="1"/>
    <col min="7720" max="7720" width="6.453125" style="33" bestFit="1" customWidth="1"/>
    <col min="7721" max="7721" width="8.08984375" style="33" bestFit="1" customWidth="1"/>
    <col min="7722" max="7722" width="7" style="33" bestFit="1" customWidth="1"/>
    <col min="7723" max="7725" width="10.08984375" style="33" customWidth="1"/>
    <col min="7726" max="7726" width="5.6328125" style="33" customWidth="1"/>
    <col min="7727" max="7939" width="9" style="33"/>
    <col min="7940" max="7940" width="10.90625" style="33" customWidth="1"/>
    <col min="7941" max="7941" width="10.36328125" style="33" customWidth="1"/>
    <col min="7942" max="7942" width="8.90625" style="33" bestFit="1" customWidth="1"/>
    <col min="7943" max="7943" width="5.453125" style="33" customWidth="1"/>
    <col min="7944" max="7944" width="8.08984375" style="33" bestFit="1" customWidth="1"/>
    <col min="7945" max="7945" width="6.453125" style="33" bestFit="1" customWidth="1"/>
    <col min="7946" max="7946" width="5.453125" style="33" bestFit="1" customWidth="1"/>
    <col min="7947" max="7947" width="6.453125" style="33" bestFit="1" customWidth="1"/>
    <col min="7948" max="7950" width="6.7265625" style="33" customWidth="1"/>
    <col min="7951" max="7952" width="6.36328125" style="33" customWidth="1"/>
    <col min="7953" max="7953" width="6.453125" style="33" bestFit="1" customWidth="1"/>
    <col min="7954" max="7959" width="6.26953125" style="33" customWidth="1"/>
    <col min="7960" max="7960" width="5.453125" style="33" bestFit="1" customWidth="1"/>
    <col min="7961" max="7961" width="4.90625" style="33" bestFit="1" customWidth="1"/>
    <col min="7962" max="7962" width="5.453125" style="33" bestFit="1" customWidth="1"/>
    <col min="7963" max="7968" width="4.90625" style="33" bestFit="1" customWidth="1"/>
    <col min="7969" max="7970" width="5.453125" style="33" bestFit="1" customWidth="1"/>
    <col min="7971" max="7972" width="6.453125" style="33" bestFit="1" customWidth="1"/>
    <col min="7973" max="7973" width="5.453125" style="33" bestFit="1" customWidth="1"/>
    <col min="7974" max="7974" width="6.453125" style="33" bestFit="1" customWidth="1"/>
    <col min="7975" max="7975" width="8.08984375" style="33" bestFit="1" customWidth="1"/>
    <col min="7976" max="7976" width="6.453125" style="33" bestFit="1" customWidth="1"/>
    <col min="7977" max="7977" width="8.08984375" style="33" bestFit="1" customWidth="1"/>
    <col min="7978" max="7978" width="7" style="33" bestFit="1" customWidth="1"/>
    <col min="7979" max="7981" width="10.08984375" style="33" customWidth="1"/>
    <col min="7982" max="7982" width="5.6328125" style="33" customWidth="1"/>
    <col min="7983" max="8195" width="9" style="33"/>
    <col min="8196" max="8196" width="10.90625" style="33" customWidth="1"/>
    <col min="8197" max="8197" width="10.36328125" style="33" customWidth="1"/>
    <col min="8198" max="8198" width="8.90625" style="33" bestFit="1" customWidth="1"/>
    <col min="8199" max="8199" width="5.453125" style="33" customWidth="1"/>
    <col min="8200" max="8200" width="8.08984375" style="33" bestFit="1" customWidth="1"/>
    <col min="8201" max="8201" width="6.453125" style="33" bestFit="1" customWidth="1"/>
    <col min="8202" max="8202" width="5.453125" style="33" bestFit="1" customWidth="1"/>
    <col min="8203" max="8203" width="6.453125" style="33" bestFit="1" customWidth="1"/>
    <col min="8204" max="8206" width="6.7265625" style="33" customWidth="1"/>
    <col min="8207" max="8208" width="6.36328125" style="33" customWidth="1"/>
    <col min="8209" max="8209" width="6.453125" style="33" bestFit="1" customWidth="1"/>
    <col min="8210" max="8215" width="6.26953125" style="33" customWidth="1"/>
    <col min="8216" max="8216" width="5.453125" style="33" bestFit="1" customWidth="1"/>
    <col min="8217" max="8217" width="4.90625" style="33" bestFit="1" customWidth="1"/>
    <col min="8218" max="8218" width="5.453125" style="33" bestFit="1" customWidth="1"/>
    <col min="8219" max="8224" width="4.90625" style="33" bestFit="1" customWidth="1"/>
    <col min="8225" max="8226" width="5.453125" style="33" bestFit="1" customWidth="1"/>
    <col min="8227" max="8228" width="6.453125" style="33" bestFit="1" customWidth="1"/>
    <col min="8229" max="8229" width="5.453125" style="33" bestFit="1" customWidth="1"/>
    <col min="8230" max="8230" width="6.453125" style="33" bestFit="1" customWidth="1"/>
    <col min="8231" max="8231" width="8.08984375" style="33" bestFit="1" customWidth="1"/>
    <col min="8232" max="8232" width="6.453125" style="33" bestFit="1" customWidth="1"/>
    <col min="8233" max="8233" width="8.08984375" style="33" bestFit="1" customWidth="1"/>
    <col min="8234" max="8234" width="7" style="33" bestFit="1" customWidth="1"/>
    <col min="8235" max="8237" width="10.08984375" style="33" customWidth="1"/>
    <col min="8238" max="8238" width="5.6328125" style="33" customWidth="1"/>
    <col min="8239" max="8451" width="9" style="33"/>
    <col min="8452" max="8452" width="10.90625" style="33" customWidth="1"/>
    <col min="8453" max="8453" width="10.36328125" style="33" customWidth="1"/>
    <col min="8454" max="8454" width="8.90625" style="33" bestFit="1" customWidth="1"/>
    <col min="8455" max="8455" width="5.453125" style="33" customWidth="1"/>
    <col min="8456" max="8456" width="8.08984375" style="33" bestFit="1" customWidth="1"/>
    <col min="8457" max="8457" width="6.453125" style="33" bestFit="1" customWidth="1"/>
    <col min="8458" max="8458" width="5.453125" style="33" bestFit="1" customWidth="1"/>
    <col min="8459" max="8459" width="6.453125" style="33" bestFit="1" customWidth="1"/>
    <col min="8460" max="8462" width="6.7265625" style="33" customWidth="1"/>
    <col min="8463" max="8464" width="6.36328125" style="33" customWidth="1"/>
    <col min="8465" max="8465" width="6.453125" style="33" bestFit="1" customWidth="1"/>
    <col min="8466" max="8471" width="6.26953125" style="33" customWidth="1"/>
    <col min="8472" max="8472" width="5.453125" style="33" bestFit="1" customWidth="1"/>
    <col min="8473" max="8473" width="4.90625" style="33" bestFit="1" customWidth="1"/>
    <col min="8474" max="8474" width="5.453125" style="33" bestFit="1" customWidth="1"/>
    <col min="8475" max="8480" width="4.90625" style="33" bestFit="1" customWidth="1"/>
    <col min="8481" max="8482" width="5.453125" style="33" bestFit="1" customWidth="1"/>
    <col min="8483" max="8484" width="6.453125" style="33" bestFit="1" customWidth="1"/>
    <col min="8485" max="8485" width="5.453125" style="33" bestFit="1" customWidth="1"/>
    <col min="8486" max="8486" width="6.453125" style="33" bestFit="1" customWidth="1"/>
    <col min="8487" max="8487" width="8.08984375" style="33" bestFit="1" customWidth="1"/>
    <col min="8488" max="8488" width="6.453125" style="33" bestFit="1" customWidth="1"/>
    <col min="8489" max="8489" width="8.08984375" style="33" bestFit="1" customWidth="1"/>
    <col min="8490" max="8490" width="7" style="33" bestFit="1" customWidth="1"/>
    <col min="8491" max="8493" width="10.08984375" style="33" customWidth="1"/>
    <col min="8494" max="8494" width="5.6328125" style="33" customWidth="1"/>
    <col min="8495" max="8707" width="9" style="33"/>
    <col min="8708" max="8708" width="10.90625" style="33" customWidth="1"/>
    <col min="8709" max="8709" width="10.36328125" style="33" customWidth="1"/>
    <col min="8710" max="8710" width="8.90625" style="33" bestFit="1" customWidth="1"/>
    <col min="8711" max="8711" width="5.453125" style="33" customWidth="1"/>
    <col min="8712" max="8712" width="8.08984375" style="33" bestFit="1" customWidth="1"/>
    <col min="8713" max="8713" width="6.453125" style="33" bestFit="1" customWidth="1"/>
    <col min="8714" max="8714" width="5.453125" style="33" bestFit="1" customWidth="1"/>
    <col min="8715" max="8715" width="6.453125" style="33" bestFit="1" customWidth="1"/>
    <col min="8716" max="8718" width="6.7265625" style="33" customWidth="1"/>
    <col min="8719" max="8720" width="6.36328125" style="33" customWidth="1"/>
    <col min="8721" max="8721" width="6.453125" style="33" bestFit="1" customWidth="1"/>
    <col min="8722" max="8727" width="6.26953125" style="33" customWidth="1"/>
    <col min="8728" max="8728" width="5.453125" style="33" bestFit="1" customWidth="1"/>
    <col min="8729" max="8729" width="4.90625" style="33" bestFit="1" customWidth="1"/>
    <col min="8730" max="8730" width="5.453125" style="33" bestFit="1" customWidth="1"/>
    <col min="8731" max="8736" width="4.90625" style="33" bestFit="1" customWidth="1"/>
    <col min="8737" max="8738" width="5.453125" style="33" bestFit="1" customWidth="1"/>
    <col min="8739" max="8740" width="6.453125" style="33" bestFit="1" customWidth="1"/>
    <col min="8741" max="8741" width="5.453125" style="33" bestFit="1" customWidth="1"/>
    <col min="8742" max="8742" width="6.453125" style="33" bestFit="1" customWidth="1"/>
    <col min="8743" max="8743" width="8.08984375" style="33" bestFit="1" customWidth="1"/>
    <col min="8744" max="8744" width="6.453125" style="33" bestFit="1" customWidth="1"/>
    <col min="8745" max="8745" width="8.08984375" style="33" bestFit="1" customWidth="1"/>
    <col min="8746" max="8746" width="7" style="33" bestFit="1" customWidth="1"/>
    <col min="8747" max="8749" width="10.08984375" style="33" customWidth="1"/>
    <col min="8750" max="8750" width="5.6328125" style="33" customWidth="1"/>
    <col min="8751" max="8963" width="9" style="33"/>
    <col min="8964" max="8964" width="10.90625" style="33" customWidth="1"/>
    <col min="8965" max="8965" width="10.36328125" style="33" customWidth="1"/>
    <col min="8966" max="8966" width="8.90625" style="33" bestFit="1" customWidth="1"/>
    <col min="8967" max="8967" width="5.453125" style="33" customWidth="1"/>
    <col min="8968" max="8968" width="8.08984375" style="33" bestFit="1" customWidth="1"/>
    <col min="8969" max="8969" width="6.453125" style="33" bestFit="1" customWidth="1"/>
    <col min="8970" max="8970" width="5.453125" style="33" bestFit="1" customWidth="1"/>
    <col min="8971" max="8971" width="6.453125" style="33" bestFit="1" customWidth="1"/>
    <col min="8972" max="8974" width="6.7265625" style="33" customWidth="1"/>
    <col min="8975" max="8976" width="6.36328125" style="33" customWidth="1"/>
    <col min="8977" max="8977" width="6.453125" style="33" bestFit="1" customWidth="1"/>
    <col min="8978" max="8983" width="6.26953125" style="33" customWidth="1"/>
    <col min="8984" max="8984" width="5.453125" style="33" bestFit="1" customWidth="1"/>
    <col min="8985" max="8985" width="4.90625" style="33" bestFit="1" customWidth="1"/>
    <col min="8986" max="8986" width="5.453125" style="33" bestFit="1" customWidth="1"/>
    <col min="8987" max="8992" width="4.90625" style="33" bestFit="1" customWidth="1"/>
    <col min="8993" max="8994" width="5.453125" style="33" bestFit="1" customWidth="1"/>
    <col min="8995" max="8996" width="6.453125" style="33" bestFit="1" customWidth="1"/>
    <col min="8997" max="8997" width="5.453125" style="33" bestFit="1" customWidth="1"/>
    <col min="8998" max="8998" width="6.453125" style="33" bestFit="1" customWidth="1"/>
    <col min="8999" max="8999" width="8.08984375" style="33" bestFit="1" customWidth="1"/>
    <col min="9000" max="9000" width="6.453125" style="33" bestFit="1" customWidth="1"/>
    <col min="9001" max="9001" width="8.08984375" style="33" bestFit="1" customWidth="1"/>
    <col min="9002" max="9002" width="7" style="33" bestFit="1" customWidth="1"/>
    <col min="9003" max="9005" width="10.08984375" style="33" customWidth="1"/>
    <col min="9006" max="9006" width="5.6328125" style="33" customWidth="1"/>
    <col min="9007" max="9219" width="9" style="33"/>
    <col min="9220" max="9220" width="10.90625" style="33" customWidth="1"/>
    <col min="9221" max="9221" width="10.36328125" style="33" customWidth="1"/>
    <col min="9222" max="9222" width="8.90625" style="33" bestFit="1" customWidth="1"/>
    <col min="9223" max="9223" width="5.453125" style="33" customWidth="1"/>
    <col min="9224" max="9224" width="8.08984375" style="33" bestFit="1" customWidth="1"/>
    <col min="9225" max="9225" width="6.453125" style="33" bestFit="1" customWidth="1"/>
    <col min="9226" max="9226" width="5.453125" style="33" bestFit="1" customWidth="1"/>
    <col min="9227" max="9227" width="6.453125" style="33" bestFit="1" customWidth="1"/>
    <col min="9228" max="9230" width="6.7265625" style="33" customWidth="1"/>
    <col min="9231" max="9232" width="6.36328125" style="33" customWidth="1"/>
    <col min="9233" max="9233" width="6.453125" style="33" bestFit="1" customWidth="1"/>
    <col min="9234" max="9239" width="6.26953125" style="33" customWidth="1"/>
    <col min="9240" max="9240" width="5.453125" style="33" bestFit="1" customWidth="1"/>
    <col min="9241" max="9241" width="4.90625" style="33" bestFit="1" customWidth="1"/>
    <col min="9242" max="9242" width="5.453125" style="33" bestFit="1" customWidth="1"/>
    <col min="9243" max="9248" width="4.90625" style="33" bestFit="1" customWidth="1"/>
    <col min="9249" max="9250" width="5.453125" style="33" bestFit="1" customWidth="1"/>
    <col min="9251" max="9252" width="6.453125" style="33" bestFit="1" customWidth="1"/>
    <col min="9253" max="9253" width="5.453125" style="33" bestFit="1" customWidth="1"/>
    <col min="9254" max="9254" width="6.453125" style="33" bestFit="1" customWidth="1"/>
    <col min="9255" max="9255" width="8.08984375" style="33" bestFit="1" customWidth="1"/>
    <col min="9256" max="9256" width="6.453125" style="33" bestFit="1" customWidth="1"/>
    <col min="9257" max="9257" width="8.08984375" style="33" bestFit="1" customWidth="1"/>
    <col min="9258" max="9258" width="7" style="33" bestFit="1" customWidth="1"/>
    <col min="9259" max="9261" width="10.08984375" style="33" customWidth="1"/>
    <col min="9262" max="9262" width="5.6328125" style="33" customWidth="1"/>
    <col min="9263" max="9475" width="9" style="33"/>
    <col min="9476" max="9476" width="10.90625" style="33" customWidth="1"/>
    <col min="9477" max="9477" width="10.36328125" style="33" customWidth="1"/>
    <col min="9478" max="9478" width="8.90625" style="33" bestFit="1" customWidth="1"/>
    <col min="9479" max="9479" width="5.453125" style="33" customWidth="1"/>
    <col min="9480" max="9480" width="8.08984375" style="33" bestFit="1" customWidth="1"/>
    <col min="9481" max="9481" width="6.453125" style="33" bestFit="1" customWidth="1"/>
    <col min="9482" max="9482" width="5.453125" style="33" bestFit="1" customWidth="1"/>
    <col min="9483" max="9483" width="6.453125" style="33" bestFit="1" customWidth="1"/>
    <col min="9484" max="9486" width="6.7265625" style="33" customWidth="1"/>
    <col min="9487" max="9488" width="6.36328125" style="33" customWidth="1"/>
    <col min="9489" max="9489" width="6.453125" style="33" bestFit="1" customWidth="1"/>
    <col min="9490" max="9495" width="6.26953125" style="33" customWidth="1"/>
    <col min="9496" max="9496" width="5.453125" style="33" bestFit="1" customWidth="1"/>
    <col min="9497" max="9497" width="4.90625" style="33" bestFit="1" customWidth="1"/>
    <col min="9498" max="9498" width="5.453125" style="33" bestFit="1" customWidth="1"/>
    <col min="9499" max="9504" width="4.90625" style="33" bestFit="1" customWidth="1"/>
    <col min="9505" max="9506" width="5.453125" style="33" bestFit="1" customWidth="1"/>
    <col min="9507" max="9508" width="6.453125" style="33" bestFit="1" customWidth="1"/>
    <col min="9509" max="9509" width="5.453125" style="33" bestFit="1" customWidth="1"/>
    <col min="9510" max="9510" width="6.453125" style="33" bestFit="1" customWidth="1"/>
    <col min="9511" max="9511" width="8.08984375" style="33" bestFit="1" customWidth="1"/>
    <col min="9512" max="9512" width="6.453125" style="33" bestFit="1" customWidth="1"/>
    <col min="9513" max="9513" width="8.08984375" style="33" bestFit="1" customWidth="1"/>
    <col min="9514" max="9514" width="7" style="33" bestFit="1" customWidth="1"/>
    <col min="9515" max="9517" width="10.08984375" style="33" customWidth="1"/>
    <col min="9518" max="9518" width="5.6328125" style="33" customWidth="1"/>
    <col min="9519" max="9731" width="9" style="33"/>
    <col min="9732" max="9732" width="10.90625" style="33" customWidth="1"/>
    <col min="9733" max="9733" width="10.36328125" style="33" customWidth="1"/>
    <col min="9734" max="9734" width="8.90625" style="33" bestFit="1" customWidth="1"/>
    <col min="9735" max="9735" width="5.453125" style="33" customWidth="1"/>
    <col min="9736" max="9736" width="8.08984375" style="33" bestFit="1" customWidth="1"/>
    <col min="9737" max="9737" width="6.453125" style="33" bestFit="1" customWidth="1"/>
    <col min="9738" max="9738" width="5.453125" style="33" bestFit="1" customWidth="1"/>
    <col min="9739" max="9739" width="6.453125" style="33" bestFit="1" customWidth="1"/>
    <col min="9740" max="9742" width="6.7265625" style="33" customWidth="1"/>
    <col min="9743" max="9744" width="6.36328125" style="33" customWidth="1"/>
    <col min="9745" max="9745" width="6.453125" style="33" bestFit="1" customWidth="1"/>
    <col min="9746" max="9751" width="6.26953125" style="33" customWidth="1"/>
    <col min="9752" max="9752" width="5.453125" style="33" bestFit="1" customWidth="1"/>
    <col min="9753" max="9753" width="4.90625" style="33" bestFit="1" customWidth="1"/>
    <col min="9754" max="9754" width="5.453125" style="33" bestFit="1" customWidth="1"/>
    <col min="9755" max="9760" width="4.90625" style="33" bestFit="1" customWidth="1"/>
    <col min="9761" max="9762" width="5.453125" style="33" bestFit="1" customWidth="1"/>
    <col min="9763" max="9764" width="6.453125" style="33" bestFit="1" customWidth="1"/>
    <col min="9765" max="9765" width="5.453125" style="33" bestFit="1" customWidth="1"/>
    <col min="9766" max="9766" width="6.453125" style="33" bestFit="1" customWidth="1"/>
    <col min="9767" max="9767" width="8.08984375" style="33" bestFit="1" customWidth="1"/>
    <col min="9768" max="9768" width="6.453125" style="33" bestFit="1" customWidth="1"/>
    <col min="9769" max="9769" width="8.08984375" style="33" bestFit="1" customWidth="1"/>
    <col min="9770" max="9770" width="7" style="33" bestFit="1" customWidth="1"/>
    <col min="9771" max="9773" width="10.08984375" style="33" customWidth="1"/>
    <col min="9774" max="9774" width="5.6328125" style="33" customWidth="1"/>
    <col min="9775" max="9987" width="9" style="33"/>
    <col min="9988" max="9988" width="10.90625" style="33" customWidth="1"/>
    <col min="9989" max="9989" width="10.36328125" style="33" customWidth="1"/>
    <col min="9990" max="9990" width="8.90625" style="33" bestFit="1" customWidth="1"/>
    <col min="9991" max="9991" width="5.453125" style="33" customWidth="1"/>
    <col min="9992" max="9992" width="8.08984375" style="33" bestFit="1" customWidth="1"/>
    <col min="9993" max="9993" width="6.453125" style="33" bestFit="1" customWidth="1"/>
    <col min="9994" max="9994" width="5.453125" style="33" bestFit="1" customWidth="1"/>
    <col min="9995" max="9995" width="6.453125" style="33" bestFit="1" customWidth="1"/>
    <col min="9996" max="9998" width="6.7265625" style="33" customWidth="1"/>
    <col min="9999" max="10000" width="6.36328125" style="33" customWidth="1"/>
    <col min="10001" max="10001" width="6.453125" style="33" bestFit="1" customWidth="1"/>
    <col min="10002" max="10007" width="6.26953125" style="33" customWidth="1"/>
    <col min="10008" max="10008" width="5.453125" style="33" bestFit="1" customWidth="1"/>
    <col min="10009" max="10009" width="4.90625" style="33" bestFit="1" customWidth="1"/>
    <col min="10010" max="10010" width="5.453125" style="33" bestFit="1" customWidth="1"/>
    <col min="10011" max="10016" width="4.90625" style="33" bestFit="1" customWidth="1"/>
    <col min="10017" max="10018" width="5.453125" style="33" bestFit="1" customWidth="1"/>
    <col min="10019" max="10020" width="6.453125" style="33" bestFit="1" customWidth="1"/>
    <col min="10021" max="10021" width="5.453125" style="33" bestFit="1" customWidth="1"/>
    <col min="10022" max="10022" width="6.453125" style="33" bestFit="1" customWidth="1"/>
    <col min="10023" max="10023" width="8.08984375" style="33" bestFit="1" customWidth="1"/>
    <col min="10024" max="10024" width="6.453125" style="33" bestFit="1" customWidth="1"/>
    <col min="10025" max="10025" width="8.08984375" style="33" bestFit="1" customWidth="1"/>
    <col min="10026" max="10026" width="7" style="33" bestFit="1" customWidth="1"/>
    <col min="10027" max="10029" width="10.08984375" style="33" customWidth="1"/>
    <col min="10030" max="10030" width="5.6328125" style="33" customWidth="1"/>
    <col min="10031" max="10243" width="9" style="33"/>
    <col min="10244" max="10244" width="10.90625" style="33" customWidth="1"/>
    <col min="10245" max="10245" width="10.36328125" style="33" customWidth="1"/>
    <col min="10246" max="10246" width="8.90625" style="33" bestFit="1" customWidth="1"/>
    <col min="10247" max="10247" width="5.453125" style="33" customWidth="1"/>
    <col min="10248" max="10248" width="8.08984375" style="33" bestFit="1" customWidth="1"/>
    <col min="10249" max="10249" width="6.453125" style="33" bestFit="1" customWidth="1"/>
    <col min="10250" max="10250" width="5.453125" style="33" bestFit="1" customWidth="1"/>
    <col min="10251" max="10251" width="6.453125" style="33" bestFit="1" customWidth="1"/>
    <col min="10252" max="10254" width="6.7265625" style="33" customWidth="1"/>
    <col min="10255" max="10256" width="6.36328125" style="33" customWidth="1"/>
    <col min="10257" max="10257" width="6.453125" style="33" bestFit="1" customWidth="1"/>
    <col min="10258" max="10263" width="6.26953125" style="33" customWidth="1"/>
    <col min="10264" max="10264" width="5.453125" style="33" bestFit="1" customWidth="1"/>
    <col min="10265" max="10265" width="4.90625" style="33" bestFit="1" customWidth="1"/>
    <col min="10266" max="10266" width="5.453125" style="33" bestFit="1" customWidth="1"/>
    <col min="10267" max="10272" width="4.90625" style="33" bestFit="1" customWidth="1"/>
    <col min="10273" max="10274" width="5.453125" style="33" bestFit="1" customWidth="1"/>
    <col min="10275" max="10276" width="6.453125" style="33" bestFit="1" customWidth="1"/>
    <col min="10277" max="10277" width="5.453125" style="33" bestFit="1" customWidth="1"/>
    <col min="10278" max="10278" width="6.453125" style="33" bestFit="1" customWidth="1"/>
    <col min="10279" max="10279" width="8.08984375" style="33" bestFit="1" customWidth="1"/>
    <col min="10280" max="10280" width="6.453125" style="33" bestFit="1" customWidth="1"/>
    <col min="10281" max="10281" width="8.08984375" style="33" bestFit="1" customWidth="1"/>
    <col min="10282" max="10282" width="7" style="33" bestFit="1" customWidth="1"/>
    <col min="10283" max="10285" width="10.08984375" style="33" customWidth="1"/>
    <col min="10286" max="10286" width="5.6328125" style="33" customWidth="1"/>
    <col min="10287" max="10499" width="9" style="33"/>
    <col min="10500" max="10500" width="10.90625" style="33" customWidth="1"/>
    <col min="10501" max="10501" width="10.36328125" style="33" customWidth="1"/>
    <col min="10502" max="10502" width="8.90625" style="33" bestFit="1" customWidth="1"/>
    <col min="10503" max="10503" width="5.453125" style="33" customWidth="1"/>
    <col min="10504" max="10504" width="8.08984375" style="33" bestFit="1" customWidth="1"/>
    <col min="10505" max="10505" width="6.453125" style="33" bestFit="1" customWidth="1"/>
    <col min="10506" max="10506" width="5.453125" style="33" bestFit="1" customWidth="1"/>
    <col min="10507" max="10507" width="6.453125" style="33" bestFit="1" customWidth="1"/>
    <col min="10508" max="10510" width="6.7265625" style="33" customWidth="1"/>
    <col min="10511" max="10512" width="6.36328125" style="33" customWidth="1"/>
    <col min="10513" max="10513" width="6.453125" style="33" bestFit="1" customWidth="1"/>
    <col min="10514" max="10519" width="6.26953125" style="33" customWidth="1"/>
    <col min="10520" max="10520" width="5.453125" style="33" bestFit="1" customWidth="1"/>
    <col min="10521" max="10521" width="4.90625" style="33" bestFit="1" customWidth="1"/>
    <col min="10522" max="10522" width="5.453125" style="33" bestFit="1" customWidth="1"/>
    <col min="10523" max="10528" width="4.90625" style="33" bestFit="1" customWidth="1"/>
    <col min="10529" max="10530" width="5.453125" style="33" bestFit="1" customWidth="1"/>
    <col min="10531" max="10532" width="6.453125" style="33" bestFit="1" customWidth="1"/>
    <col min="10533" max="10533" width="5.453125" style="33" bestFit="1" customWidth="1"/>
    <col min="10534" max="10534" width="6.453125" style="33" bestFit="1" customWidth="1"/>
    <col min="10535" max="10535" width="8.08984375" style="33" bestFit="1" customWidth="1"/>
    <col min="10536" max="10536" width="6.453125" style="33" bestFit="1" customWidth="1"/>
    <col min="10537" max="10537" width="8.08984375" style="33" bestFit="1" customWidth="1"/>
    <col min="10538" max="10538" width="7" style="33" bestFit="1" customWidth="1"/>
    <col min="10539" max="10541" width="10.08984375" style="33" customWidth="1"/>
    <col min="10542" max="10542" width="5.6328125" style="33" customWidth="1"/>
    <col min="10543" max="10755" width="9" style="33"/>
    <col min="10756" max="10756" width="10.90625" style="33" customWidth="1"/>
    <col min="10757" max="10757" width="10.36328125" style="33" customWidth="1"/>
    <col min="10758" max="10758" width="8.90625" style="33" bestFit="1" customWidth="1"/>
    <col min="10759" max="10759" width="5.453125" style="33" customWidth="1"/>
    <col min="10760" max="10760" width="8.08984375" style="33" bestFit="1" customWidth="1"/>
    <col min="10761" max="10761" width="6.453125" style="33" bestFit="1" customWidth="1"/>
    <col min="10762" max="10762" width="5.453125" style="33" bestFit="1" customWidth="1"/>
    <col min="10763" max="10763" width="6.453125" style="33" bestFit="1" customWidth="1"/>
    <col min="10764" max="10766" width="6.7265625" style="33" customWidth="1"/>
    <col min="10767" max="10768" width="6.36328125" style="33" customWidth="1"/>
    <col min="10769" max="10769" width="6.453125" style="33" bestFit="1" customWidth="1"/>
    <col min="10770" max="10775" width="6.26953125" style="33" customWidth="1"/>
    <col min="10776" max="10776" width="5.453125" style="33" bestFit="1" customWidth="1"/>
    <col min="10777" max="10777" width="4.90625" style="33" bestFit="1" customWidth="1"/>
    <col min="10778" max="10778" width="5.453125" style="33" bestFit="1" customWidth="1"/>
    <col min="10779" max="10784" width="4.90625" style="33" bestFit="1" customWidth="1"/>
    <col min="10785" max="10786" width="5.453125" style="33" bestFit="1" customWidth="1"/>
    <col min="10787" max="10788" width="6.453125" style="33" bestFit="1" customWidth="1"/>
    <col min="10789" max="10789" width="5.453125" style="33" bestFit="1" customWidth="1"/>
    <col min="10790" max="10790" width="6.453125" style="33" bestFit="1" customWidth="1"/>
    <col min="10791" max="10791" width="8.08984375" style="33" bestFit="1" customWidth="1"/>
    <col min="10792" max="10792" width="6.453125" style="33" bestFit="1" customWidth="1"/>
    <col min="10793" max="10793" width="8.08984375" style="33" bestFit="1" customWidth="1"/>
    <col min="10794" max="10794" width="7" style="33" bestFit="1" customWidth="1"/>
    <col min="10795" max="10797" width="10.08984375" style="33" customWidth="1"/>
    <col min="10798" max="10798" width="5.6328125" style="33" customWidth="1"/>
    <col min="10799" max="11011" width="9" style="33"/>
    <col min="11012" max="11012" width="10.90625" style="33" customWidth="1"/>
    <col min="11013" max="11013" width="10.36328125" style="33" customWidth="1"/>
    <col min="11014" max="11014" width="8.90625" style="33" bestFit="1" customWidth="1"/>
    <col min="11015" max="11015" width="5.453125" style="33" customWidth="1"/>
    <col min="11016" max="11016" width="8.08984375" style="33" bestFit="1" customWidth="1"/>
    <col min="11017" max="11017" width="6.453125" style="33" bestFit="1" customWidth="1"/>
    <col min="11018" max="11018" width="5.453125" style="33" bestFit="1" customWidth="1"/>
    <col min="11019" max="11019" width="6.453125" style="33" bestFit="1" customWidth="1"/>
    <col min="11020" max="11022" width="6.7265625" style="33" customWidth="1"/>
    <col min="11023" max="11024" width="6.36328125" style="33" customWidth="1"/>
    <col min="11025" max="11025" width="6.453125" style="33" bestFit="1" customWidth="1"/>
    <col min="11026" max="11031" width="6.26953125" style="33" customWidth="1"/>
    <col min="11032" max="11032" width="5.453125" style="33" bestFit="1" customWidth="1"/>
    <col min="11033" max="11033" width="4.90625" style="33" bestFit="1" customWidth="1"/>
    <col min="11034" max="11034" width="5.453125" style="33" bestFit="1" customWidth="1"/>
    <col min="11035" max="11040" width="4.90625" style="33" bestFit="1" customWidth="1"/>
    <col min="11041" max="11042" width="5.453125" style="33" bestFit="1" customWidth="1"/>
    <col min="11043" max="11044" width="6.453125" style="33" bestFit="1" customWidth="1"/>
    <col min="11045" max="11045" width="5.453125" style="33" bestFit="1" customWidth="1"/>
    <col min="11046" max="11046" width="6.453125" style="33" bestFit="1" customWidth="1"/>
    <col min="11047" max="11047" width="8.08984375" style="33" bestFit="1" customWidth="1"/>
    <col min="11048" max="11048" width="6.453125" style="33" bestFit="1" customWidth="1"/>
    <col min="11049" max="11049" width="8.08984375" style="33" bestFit="1" customWidth="1"/>
    <col min="11050" max="11050" width="7" style="33" bestFit="1" customWidth="1"/>
    <col min="11051" max="11053" width="10.08984375" style="33" customWidth="1"/>
    <col min="11054" max="11054" width="5.6328125" style="33" customWidth="1"/>
    <col min="11055" max="11267" width="9" style="33"/>
    <col min="11268" max="11268" width="10.90625" style="33" customWidth="1"/>
    <col min="11269" max="11269" width="10.36328125" style="33" customWidth="1"/>
    <col min="11270" max="11270" width="8.90625" style="33" bestFit="1" customWidth="1"/>
    <col min="11271" max="11271" width="5.453125" style="33" customWidth="1"/>
    <col min="11272" max="11272" width="8.08984375" style="33" bestFit="1" customWidth="1"/>
    <col min="11273" max="11273" width="6.453125" style="33" bestFit="1" customWidth="1"/>
    <col min="11274" max="11274" width="5.453125" style="33" bestFit="1" customWidth="1"/>
    <col min="11275" max="11275" width="6.453125" style="33" bestFit="1" customWidth="1"/>
    <col min="11276" max="11278" width="6.7265625" style="33" customWidth="1"/>
    <col min="11279" max="11280" width="6.36328125" style="33" customWidth="1"/>
    <col min="11281" max="11281" width="6.453125" style="33" bestFit="1" customWidth="1"/>
    <col min="11282" max="11287" width="6.26953125" style="33" customWidth="1"/>
    <col min="11288" max="11288" width="5.453125" style="33" bestFit="1" customWidth="1"/>
    <col min="11289" max="11289" width="4.90625" style="33" bestFit="1" customWidth="1"/>
    <col min="11290" max="11290" width="5.453125" style="33" bestFit="1" customWidth="1"/>
    <col min="11291" max="11296" width="4.90625" style="33" bestFit="1" customWidth="1"/>
    <col min="11297" max="11298" width="5.453125" style="33" bestFit="1" customWidth="1"/>
    <col min="11299" max="11300" width="6.453125" style="33" bestFit="1" customWidth="1"/>
    <col min="11301" max="11301" width="5.453125" style="33" bestFit="1" customWidth="1"/>
    <col min="11302" max="11302" width="6.453125" style="33" bestFit="1" customWidth="1"/>
    <col min="11303" max="11303" width="8.08984375" style="33" bestFit="1" customWidth="1"/>
    <col min="11304" max="11304" width="6.453125" style="33" bestFit="1" customWidth="1"/>
    <col min="11305" max="11305" width="8.08984375" style="33" bestFit="1" customWidth="1"/>
    <col min="11306" max="11306" width="7" style="33" bestFit="1" customWidth="1"/>
    <col min="11307" max="11309" width="10.08984375" style="33" customWidth="1"/>
    <col min="11310" max="11310" width="5.6328125" style="33" customWidth="1"/>
    <col min="11311" max="11523" width="9" style="33"/>
    <col min="11524" max="11524" width="10.90625" style="33" customWidth="1"/>
    <col min="11525" max="11525" width="10.36328125" style="33" customWidth="1"/>
    <col min="11526" max="11526" width="8.90625" style="33" bestFit="1" customWidth="1"/>
    <col min="11527" max="11527" width="5.453125" style="33" customWidth="1"/>
    <col min="11528" max="11528" width="8.08984375" style="33" bestFit="1" customWidth="1"/>
    <col min="11529" max="11529" width="6.453125" style="33" bestFit="1" customWidth="1"/>
    <col min="11530" max="11530" width="5.453125" style="33" bestFit="1" customWidth="1"/>
    <col min="11531" max="11531" width="6.453125" style="33" bestFit="1" customWidth="1"/>
    <col min="11532" max="11534" width="6.7265625" style="33" customWidth="1"/>
    <col min="11535" max="11536" width="6.36328125" style="33" customWidth="1"/>
    <col min="11537" max="11537" width="6.453125" style="33" bestFit="1" customWidth="1"/>
    <col min="11538" max="11543" width="6.26953125" style="33" customWidth="1"/>
    <col min="11544" max="11544" width="5.453125" style="33" bestFit="1" customWidth="1"/>
    <col min="11545" max="11545" width="4.90625" style="33" bestFit="1" customWidth="1"/>
    <col min="11546" max="11546" width="5.453125" style="33" bestFit="1" customWidth="1"/>
    <col min="11547" max="11552" width="4.90625" style="33" bestFit="1" customWidth="1"/>
    <col min="11553" max="11554" width="5.453125" style="33" bestFit="1" customWidth="1"/>
    <col min="11555" max="11556" width="6.453125" style="33" bestFit="1" customWidth="1"/>
    <col min="11557" max="11557" width="5.453125" style="33" bestFit="1" customWidth="1"/>
    <col min="11558" max="11558" width="6.453125" style="33" bestFit="1" customWidth="1"/>
    <col min="11559" max="11559" width="8.08984375" style="33" bestFit="1" customWidth="1"/>
    <col min="11560" max="11560" width="6.453125" style="33" bestFit="1" customWidth="1"/>
    <col min="11561" max="11561" width="8.08984375" style="33" bestFit="1" customWidth="1"/>
    <col min="11562" max="11562" width="7" style="33" bestFit="1" customWidth="1"/>
    <col min="11563" max="11565" width="10.08984375" style="33" customWidth="1"/>
    <col min="11566" max="11566" width="5.6328125" style="33" customWidth="1"/>
    <col min="11567" max="11779" width="9" style="33"/>
    <col min="11780" max="11780" width="10.90625" style="33" customWidth="1"/>
    <col min="11781" max="11781" width="10.36328125" style="33" customWidth="1"/>
    <col min="11782" max="11782" width="8.90625" style="33" bestFit="1" customWidth="1"/>
    <col min="11783" max="11783" width="5.453125" style="33" customWidth="1"/>
    <col min="11784" max="11784" width="8.08984375" style="33" bestFit="1" customWidth="1"/>
    <col min="11785" max="11785" width="6.453125" style="33" bestFit="1" customWidth="1"/>
    <col min="11786" max="11786" width="5.453125" style="33" bestFit="1" customWidth="1"/>
    <col min="11787" max="11787" width="6.453125" style="33" bestFit="1" customWidth="1"/>
    <col min="11788" max="11790" width="6.7265625" style="33" customWidth="1"/>
    <col min="11791" max="11792" width="6.36328125" style="33" customWidth="1"/>
    <col min="11793" max="11793" width="6.453125" style="33" bestFit="1" customWidth="1"/>
    <col min="11794" max="11799" width="6.26953125" style="33" customWidth="1"/>
    <col min="11800" max="11800" width="5.453125" style="33" bestFit="1" customWidth="1"/>
    <col min="11801" max="11801" width="4.90625" style="33" bestFit="1" customWidth="1"/>
    <col min="11802" max="11802" width="5.453125" style="33" bestFit="1" customWidth="1"/>
    <col min="11803" max="11808" width="4.90625" style="33" bestFit="1" customWidth="1"/>
    <col min="11809" max="11810" width="5.453125" style="33" bestFit="1" customWidth="1"/>
    <col min="11811" max="11812" width="6.453125" style="33" bestFit="1" customWidth="1"/>
    <col min="11813" max="11813" width="5.453125" style="33" bestFit="1" customWidth="1"/>
    <col min="11814" max="11814" width="6.453125" style="33" bestFit="1" customWidth="1"/>
    <col min="11815" max="11815" width="8.08984375" style="33" bestFit="1" customWidth="1"/>
    <col min="11816" max="11816" width="6.453125" style="33" bestFit="1" customWidth="1"/>
    <col min="11817" max="11817" width="8.08984375" style="33" bestFit="1" customWidth="1"/>
    <col min="11818" max="11818" width="7" style="33" bestFit="1" customWidth="1"/>
    <col min="11819" max="11821" width="10.08984375" style="33" customWidth="1"/>
    <col min="11822" max="11822" width="5.6328125" style="33" customWidth="1"/>
    <col min="11823" max="12035" width="9" style="33"/>
    <col min="12036" max="12036" width="10.90625" style="33" customWidth="1"/>
    <col min="12037" max="12037" width="10.36328125" style="33" customWidth="1"/>
    <col min="12038" max="12038" width="8.90625" style="33" bestFit="1" customWidth="1"/>
    <col min="12039" max="12039" width="5.453125" style="33" customWidth="1"/>
    <col min="12040" max="12040" width="8.08984375" style="33" bestFit="1" customWidth="1"/>
    <col min="12041" max="12041" width="6.453125" style="33" bestFit="1" customWidth="1"/>
    <col min="12042" max="12042" width="5.453125" style="33" bestFit="1" customWidth="1"/>
    <col min="12043" max="12043" width="6.453125" style="33" bestFit="1" customWidth="1"/>
    <col min="12044" max="12046" width="6.7265625" style="33" customWidth="1"/>
    <col min="12047" max="12048" width="6.36328125" style="33" customWidth="1"/>
    <col min="12049" max="12049" width="6.453125" style="33" bestFit="1" customWidth="1"/>
    <col min="12050" max="12055" width="6.26953125" style="33" customWidth="1"/>
    <col min="12056" max="12056" width="5.453125" style="33" bestFit="1" customWidth="1"/>
    <col min="12057" max="12057" width="4.90625" style="33" bestFit="1" customWidth="1"/>
    <col min="12058" max="12058" width="5.453125" style="33" bestFit="1" customWidth="1"/>
    <col min="12059" max="12064" width="4.90625" style="33" bestFit="1" customWidth="1"/>
    <col min="12065" max="12066" width="5.453125" style="33" bestFit="1" customWidth="1"/>
    <col min="12067" max="12068" width="6.453125" style="33" bestFit="1" customWidth="1"/>
    <col min="12069" max="12069" width="5.453125" style="33" bestFit="1" customWidth="1"/>
    <col min="12070" max="12070" width="6.453125" style="33" bestFit="1" customWidth="1"/>
    <col min="12071" max="12071" width="8.08984375" style="33" bestFit="1" customWidth="1"/>
    <col min="12072" max="12072" width="6.453125" style="33" bestFit="1" customWidth="1"/>
    <col min="12073" max="12073" width="8.08984375" style="33" bestFit="1" customWidth="1"/>
    <col min="12074" max="12074" width="7" style="33" bestFit="1" customWidth="1"/>
    <col min="12075" max="12077" width="10.08984375" style="33" customWidth="1"/>
    <col min="12078" max="12078" width="5.6328125" style="33" customWidth="1"/>
    <col min="12079" max="12291" width="9" style="33"/>
    <col min="12292" max="12292" width="10.90625" style="33" customWidth="1"/>
    <col min="12293" max="12293" width="10.36328125" style="33" customWidth="1"/>
    <col min="12294" max="12294" width="8.90625" style="33" bestFit="1" customWidth="1"/>
    <col min="12295" max="12295" width="5.453125" style="33" customWidth="1"/>
    <col min="12296" max="12296" width="8.08984375" style="33" bestFit="1" customWidth="1"/>
    <col min="12297" max="12297" width="6.453125" style="33" bestFit="1" customWidth="1"/>
    <col min="12298" max="12298" width="5.453125" style="33" bestFit="1" customWidth="1"/>
    <col min="12299" max="12299" width="6.453125" style="33" bestFit="1" customWidth="1"/>
    <col min="12300" max="12302" width="6.7265625" style="33" customWidth="1"/>
    <col min="12303" max="12304" width="6.36328125" style="33" customWidth="1"/>
    <col min="12305" max="12305" width="6.453125" style="33" bestFit="1" customWidth="1"/>
    <col min="12306" max="12311" width="6.26953125" style="33" customWidth="1"/>
    <col min="12312" max="12312" width="5.453125" style="33" bestFit="1" customWidth="1"/>
    <col min="12313" max="12313" width="4.90625" style="33" bestFit="1" customWidth="1"/>
    <col min="12314" max="12314" width="5.453125" style="33" bestFit="1" customWidth="1"/>
    <col min="12315" max="12320" width="4.90625" style="33" bestFit="1" customWidth="1"/>
    <col min="12321" max="12322" width="5.453125" style="33" bestFit="1" customWidth="1"/>
    <col min="12323" max="12324" width="6.453125" style="33" bestFit="1" customWidth="1"/>
    <col min="12325" max="12325" width="5.453125" style="33" bestFit="1" customWidth="1"/>
    <col min="12326" max="12326" width="6.453125" style="33" bestFit="1" customWidth="1"/>
    <col min="12327" max="12327" width="8.08984375" style="33" bestFit="1" customWidth="1"/>
    <col min="12328" max="12328" width="6.453125" style="33" bestFit="1" customWidth="1"/>
    <col min="12329" max="12329" width="8.08984375" style="33" bestFit="1" customWidth="1"/>
    <col min="12330" max="12330" width="7" style="33" bestFit="1" customWidth="1"/>
    <col min="12331" max="12333" width="10.08984375" style="33" customWidth="1"/>
    <col min="12334" max="12334" width="5.6328125" style="33" customWidth="1"/>
    <col min="12335" max="12547" width="9" style="33"/>
    <col min="12548" max="12548" width="10.90625" style="33" customWidth="1"/>
    <col min="12549" max="12549" width="10.36328125" style="33" customWidth="1"/>
    <col min="12550" max="12550" width="8.90625" style="33" bestFit="1" customWidth="1"/>
    <col min="12551" max="12551" width="5.453125" style="33" customWidth="1"/>
    <col min="12552" max="12552" width="8.08984375" style="33" bestFit="1" customWidth="1"/>
    <col min="12553" max="12553" width="6.453125" style="33" bestFit="1" customWidth="1"/>
    <col min="12554" max="12554" width="5.453125" style="33" bestFit="1" customWidth="1"/>
    <col min="12555" max="12555" width="6.453125" style="33" bestFit="1" customWidth="1"/>
    <col min="12556" max="12558" width="6.7265625" style="33" customWidth="1"/>
    <col min="12559" max="12560" width="6.36328125" style="33" customWidth="1"/>
    <col min="12561" max="12561" width="6.453125" style="33" bestFit="1" customWidth="1"/>
    <col min="12562" max="12567" width="6.26953125" style="33" customWidth="1"/>
    <col min="12568" max="12568" width="5.453125" style="33" bestFit="1" customWidth="1"/>
    <col min="12569" max="12569" width="4.90625" style="33" bestFit="1" customWidth="1"/>
    <col min="12570" max="12570" width="5.453125" style="33" bestFit="1" customWidth="1"/>
    <col min="12571" max="12576" width="4.90625" style="33" bestFit="1" customWidth="1"/>
    <col min="12577" max="12578" width="5.453125" style="33" bestFit="1" customWidth="1"/>
    <col min="12579" max="12580" width="6.453125" style="33" bestFit="1" customWidth="1"/>
    <col min="12581" max="12581" width="5.453125" style="33" bestFit="1" customWidth="1"/>
    <col min="12582" max="12582" width="6.453125" style="33" bestFit="1" customWidth="1"/>
    <col min="12583" max="12583" width="8.08984375" style="33" bestFit="1" customWidth="1"/>
    <col min="12584" max="12584" width="6.453125" style="33" bestFit="1" customWidth="1"/>
    <col min="12585" max="12585" width="8.08984375" style="33" bestFit="1" customWidth="1"/>
    <col min="12586" max="12586" width="7" style="33" bestFit="1" customWidth="1"/>
    <col min="12587" max="12589" width="10.08984375" style="33" customWidth="1"/>
    <col min="12590" max="12590" width="5.6328125" style="33" customWidth="1"/>
    <col min="12591" max="12803" width="9" style="33"/>
    <col min="12804" max="12804" width="10.90625" style="33" customWidth="1"/>
    <col min="12805" max="12805" width="10.36328125" style="33" customWidth="1"/>
    <col min="12806" max="12806" width="8.90625" style="33" bestFit="1" customWidth="1"/>
    <col min="12807" max="12807" width="5.453125" style="33" customWidth="1"/>
    <col min="12808" max="12808" width="8.08984375" style="33" bestFit="1" customWidth="1"/>
    <col min="12809" max="12809" width="6.453125" style="33" bestFit="1" customWidth="1"/>
    <col min="12810" max="12810" width="5.453125" style="33" bestFit="1" customWidth="1"/>
    <col min="12811" max="12811" width="6.453125" style="33" bestFit="1" customWidth="1"/>
    <col min="12812" max="12814" width="6.7265625" style="33" customWidth="1"/>
    <col min="12815" max="12816" width="6.36328125" style="33" customWidth="1"/>
    <col min="12817" max="12817" width="6.453125" style="33" bestFit="1" customWidth="1"/>
    <col min="12818" max="12823" width="6.26953125" style="33" customWidth="1"/>
    <col min="12824" max="12824" width="5.453125" style="33" bestFit="1" customWidth="1"/>
    <col min="12825" max="12825" width="4.90625" style="33" bestFit="1" customWidth="1"/>
    <col min="12826" max="12826" width="5.453125" style="33" bestFit="1" customWidth="1"/>
    <col min="12827" max="12832" width="4.90625" style="33" bestFit="1" customWidth="1"/>
    <col min="12833" max="12834" width="5.453125" style="33" bestFit="1" customWidth="1"/>
    <col min="12835" max="12836" width="6.453125" style="33" bestFit="1" customWidth="1"/>
    <col min="12837" max="12837" width="5.453125" style="33" bestFit="1" customWidth="1"/>
    <col min="12838" max="12838" width="6.453125" style="33" bestFit="1" customWidth="1"/>
    <col min="12839" max="12839" width="8.08984375" style="33" bestFit="1" customWidth="1"/>
    <col min="12840" max="12840" width="6.453125" style="33" bestFit="1" customWidth="1"/>
    <col min="12841" max="12841" width="8.08984375" style="33" bestFit="1" customWidth="1"/>
    <col min="12842" max="12842" width="7" style="33" bestFit="1" customWidth="1"/>
    <col min="12843" max="12845" width="10.08984375" style="33" customWidth="1"/>
    <col min="12846" max="12846" width="5.6328125" style="33" customWidth="1"/>
    <col min="12847" max="13059" width="9" style="33"/>
    <col min="13060" max="13060" width="10.90625" style="33" customWidth="1"/>
    <col min="13061" max="13061" width="10.36328125" style="33" customWidth="1"/>
    <col min="13062" max="13062" width="8.90625" style="33" bestFit="1" customWidth="1"/>
    <col min="13063" max="13063" width="5.453125" style="33" customWidth="1"/>
    <col min="13064" max="13064" width="8.08984375" style="33" bestFit="1" customWidth="1"/>
    <col min="13065" max="13065" width="6.453125" style="33" bestFit="1" customWidth="1"/>
    <col min="13066" max="13066" width="5.453125" style="33" bestFit="1" customWidth="1"/>
    <col min="13067" max="13067" width="6.453125" style="33" bestFit="1" customWidth="1"/>
    <col min="13068" max="13070" width="6.7265625" style="33" customWidth="1"/>
    <col min="13071" max="13072" width="6.36328125" style="33" customWidth="1"/>
    <col min="13073" max="13073" width="6.453125" style="33" bestFit="1" customWidth="1"/>
    <col min="13074" max="13079" width="6.26953125" style="33" customWidth="1"/>
    <col min="13080" max="13080" width="5.453125" style="33" bestFit="1" customWidth="1"/>
    <col min="13081" max="13081" width="4.90625" style="33" bestFit="1" customWidth="1"/>
    <col min="13082" max="13082" width="5.453125" style="33" bestFit="1" customWidth="1"/>
    <col min="13083" max="13088" width="4.90625" style="33" bestFit="1" customWidth="1"/>
    <col min="13089" max="13090" width="5.453125" style="33" bestFit="1" customWidth="1"/>
    <col min="13091" max="13092" width="6.453125" style="33" bestFit="1" customWidth="1"/>
    <col min="13093" max="13093" width="5.453125" style="33" bestFit="1" customWidth="1"/>
    <col min="13094" max="13094" width="6.453125" style="33" bestFit="1" customWidth="1"/>
    <col min="13095" max="13095" width="8.08984375" style="33" bestFit="1" customWidth="1"/>
    <col min="13096" max="13096" width="6.453125" style="33" bestFit="1" customWidth="1"/>
    <col min="13097" max="13097" width="8.08984375" style="33" bestFit="1" customWidth="1"/>
    <col min="13098" max="13098" width="7" style="33" bestFit="1" customWidth="1"/>
    <col min="13099" max="13101" width="10.08984375" style="33" customWidth="1"/>
    <col min="13102" max="13102" width="5.6328125" style="33" customWidth="1"/>
    <col min="13103" max="13315" width="9" style="33"/>
    <col min="13316" max="13316" width="10.90625" style="33" customWidth="1"/>
    <col min="13317" max="13317" width="10.36328125" style="33" customWidth="1"/>
    <col min="13318" max="13318" width="8.90625" style="33" bestFit="1" customWidth="1"/>
    <col min="13319" max="13319" width="5.453125" style="33" customWidth="1"/>
    <col min="13320" max="13320" width="8.08984375" style="33" bestFit="1" customWidth="1"/>
    <col min="13321" max="13321" width="6.453125" style="33" bestFit="1" customWidth="1"/>
    <col min="13322" max="13322" width="5.453125" style="33" bestFit="1" customWidth="1"/>
    <col min="13323" max="13323" width="6.453125" style="33" bestFit="1" customWidth="1"/>
    <col min="13324" max="13326" width="6.7265625" style="33" customWidth="1"/>
    <col min="13327" max="13328" width="6.36328125" style="33" customWidth="1"/>
    <col min="13329" max="13329" width="6.453125" style="33" bestFit="1" customWidth="1"/>
    <col min="13330" max="13335" width="6.26953125" style="33" customWidth="1"/>
    <col min="13336" max="13336" width="5.453125" style="33" bestFit="1" customWidth="1"/>
    <col min="13337" max="13337" width="4.90625" style="33" bestFit="1" customWidth="1"/>
    <col min="13338" max="13338" width="5.453125" style="33" bestFit="1" customWidth="1"/>
    <col min="13339" max="13344" width="4.90625" style="33" bestFit="1" customWidth="1"/>
    <col min="13345" max="13346" width="5.453125" style="33" bestFit="1" customWidth="1"/>
    <col min="13347" max="13348" width="6.453125" style="33" bestFit="1" customWidth="1"/>
    <col min="13349" max="13349" width="5.453125" style="33" bestFit="1" customWidth="1"/>
    <col min="13350" max="13350" width="6.453125" style="33" bestFit="1" customWidth="1"/>
    <col min="13351" max="13351" width="8.08984375" style="33" bestFit="1" customWidth="1"/>
    <col min="13352" max="13352" width="6.453125" style="33" bestFit="1" customWidth="1"/>
    <col min="13353" max="13353" width="8.08984375" style="33" bestFit="1" customWidth="1"/>
    <col min="13354" max="13354" width="7" style="33" bestFit="1" customWidth="1"/>
    <col min="13355" max="13357" width="10.08984375" style="33" customWidth="1"/>
    <col min="13358" max="13358" width="5.6328125" style="33" customWidth="1"/>
    <col min="13359" max="13571" width="9" style="33"/>
    <col min="13572" max="13572" width="10.90625" style="33" customWidth="1"/>
    <col min="13573" max="13573" width="10.36328125" style="33" customWidth="1"/>
    <col min="13574" max="13574" width="8.90625" style="33" bestFit="1" customWidth="1"/>
    <col min="13575" max="13575" width="5.453125" style="33" customWidth="1"/>
    <col min="13576" max="13576" width="8.08984375" style="33" bestFit="1" customWidth="1"/>
    <col min="13577" max="13577" width="6.453125" style="33" bestFit="1" customWidth="1"/>
    <col min="13578" max="13578" width="5.453125" style="33" bestFit="1" customWidth="1"/>
    <col min="13579" max="13579" width="6.453125" style="33" bestFit="1" customWidth="1"/>
    <col min="13580" max="13582" width="6.7265625" style="33" customWidth="1"/>
    <col min="13583" max="13584" width="6.36328125" style="33" customWidth="1"/>
    <col min="13585" max="13585" width="6.453125" style="33" bestFit="1" customWidth="1"/>
    <col min="13586" max="13591" width="6.26953125" style="33" customWidth="1"/>
    <col min="13592" max="13592" width="5.453125" style="33" bestFit="1" customWidth="1"/>
    <col min="13593" max="13593" width="4.90625" style="33" bestFit="1" customWidth="1"/>
    <col min="13594" max="13594" width="5.453125" style="33" bestFit="1" customWidth="1"/>
    <col min="13595" max="13600" width="4.90625" style="33" bestFit="1" customWidth="1"/>
    <col min="13601" max="13602" width="5.453125" style="33" bestFit="1" customWidth="1"/>
    <col min="13603" max="13604" width="6.453125" style="33" bestFit="1" customWidth="1"/>
    <col min="13605" max="13605" width="5.453125" style="33" bestFit="1" customWidth="1"/>
    <col min="13606" max="13606" width="6.453125" style="33" bestFit="1" customWidth="1"/>
    <col min="13607" max="13607" width="8.08984375" style="33" bestFit="1" customWidth="1"/>
    <col min="13608" max="13608" width="6.453125" style="33" bestFit="1" customWidth="1"/>
    <col min="13609" max="13609" width="8.08984375" style="33" bestFit="1" customWidth="1"/>
    <col min="13610" max="13610" width="7" style="33" bestFit="1" customWidth="1"/>
    <col min="13611" max="13613" width="10.08984375" style="33" customWidth="1"/>
    <col min="13614" max="13614" width="5.6328125" style="33" customWidth="1"/>
    <col min="13615" max="13827" width="9" style="33"/>
    <col min="13828" max="13828" width="10.90625" style="33" customWidth="1"/>
    <col min="13829" max="13829" width="10.36328125" style="33" customWidth="1"/>
    <col min="13830" max="13830" width="8.90625" style="33" bestFit="1" customWidth="1"/>
    <col min="13831" max="13831" width="5.453125" style="33" customWidth="1"/>
    <col min="13832" max="13832" width="8.08984375" style="33" bestFit="1" customWidth="1"/>
    <col min="13833" max="13833" width="6.453125" style="33" bestFit="1" customWidth="1"/>
    <col min="13834" max="13834" width="5.453125" style="33" bestFit="1" customWidth="1"/>
    <col min="13835" max="13835" width="6.453125" style="33" bestFit="1" customWidth="1"/>
    <col min="13836" max="13838" width="6.7265625" style="33" customWidth="1"/>
    <col min="13839" max="13840" width="6.36328125" style="33" customWidth="1"/>
    <col min="13841" max="13841" width="6.453125" style="33" bestFit="1" customWidth="1"/>
    <col min="13842" max="13847" width="6.26953125" style="33" customWidth="1"/>
    <col min="13848" max="13848" width="5.453125" style="33" bestFit="1" customWidth="1"/>
    <col min="13849" max="13849" width="4.90625" style="33" bestFit="1" customWidth="1"/>
    <col min="13850" max="13850" width="5.453125" style="33" bestFit="1" customWidth="1"/>
    <col min="13851" max="13856" width="4.90625" style="33" bestFit="1" customWidth="1"/>
    <col min="13857" max="13858" width="5.453125" style="33" bestFit="1" customWidth="1"/>
    <col min="13859" max="13860" width="6.453125" style="33" bestFit="1" customWidth="1"/>
    <col min="13861" max="13861" width="5.453125" style="33" bestFit="1" customWidth="1"/>
    <col min="13862" max="13862" width="6.453125" style="33" bestFit="1" customWidth="1"/>
    <col min="13863" max="13863" width="8.08984375" style="33" bestFit="1" customWidth="1"/>
    <col min="13864" max="13864" width="6.453125" style="33" bestFit="1" customWidth="1"/>
    <col min="13865" max="13865" width="8.08984375" style="33" bestFit="1" customWidth="1"/>
    <col min="13866" max="13866" width="7" style="33" bestFit="1" customWidth="1"/>
    <col min="13867" max="13869" width="10.08984375" style="33" customWidth="1"/>
    <col min="13870" max="13870" width="5.6328125" style="33" customWidth="1"/>
    <col min="13871" max="14083" width="9" style="33"/>
    <col min="14084" max="14084" width="10.90625" style="33" customWidth="1"/>
    <col min="14085" max="14085" width="10.36328125" style="33" customWidth="1"/>
    <col min="14086" max="14086" width="8.90625" style="33" bestFit="1" customWidth="1"/>
    <col min="14087" max="14087" width="5.453125" style="33" customWidth="1"/>
    <col min="14088" max="14088" width="8.08984375" style="33" bestFit="1" customWidth="1"/>
    <col min="14089" max="14089" width="6.453125" style="33" bestFit="1" customWidth="1"/>
    <col min="14090" max="14090" width="5.453125" style="33" bestFit="1" customWidth="1"/>
    <col min="14091" max="14091" width="6.453125" style="33" bestFit="1" customWidth="1"/>
    <col min="14092" max="14094" width="6.7265625" style="33" customWidth="1"/>
    <col min="14095" max="14096" width="6.36328125" style="33" customWidth="1"/>
    <col min="14097" max="14097" width="6.453125" style="33" bestFit="1" customWidth="1"/>
    <col min="14098" max="14103" width="6.26953125" style="33" customWidth="1"/>
    <col min="14104" max="14104" width="5.453125" style="33" bestFit="1" customWidth="1"/>
    <col min="14105" max="14105" width="4.90625" style="33" bestFit="1" customWidth="1"/>
    <col min="14106" max="14106" width="5.453125" style="33" bestFit="1" customWidth="1"/>
    <col min="14107" max="14112" width="4.90625" style="33" bestFit="1" customWidth="1"/>
    <col min="14113" max="14114" width="5.453125" style="33" bestFit="1" customWidth="1"/>
    <col min="14115" max="14116" width="6.453125" style="33" bestFit="1" customWidth="1"/>
    <col min="14117" max="14117" width="5.453125" style="33" bestFit="1" customWidth="1"/>
    <col min="14118" max="14118" width="6.453125" style="33" bestFit="1" customWidth="1"/>
    <col min="14119" max="14119" width="8.08984375" style="33" bestFit="1" customWidth="1"/>
    <col min="14120" max="14120" width="6.453125" style="33" bestFit="1" customWidth="1"/>
    <col min="14121" max="14121" width="8.08984375" style="33" bestFit="1" customWidth="1"/>
    <col min="14122" max="14122" width="7" style="33" bestFit="1" customWidth="1"/>
    <col min="14123" max="14125" width="10.08984375" style="33" customWidth="1"/>
    <col min="14126" max="14126" width="5.6328125" style="33" customWidth="1"/>
    <col min="14127" max="14339" width="9" style="33"/>
    <col min="14340" max="14340" width="10.90625" style="33" customWidth="1"/>
    <col min="14341" max="14341" width="10.36328125" style="33" customWidth="1"/>
    <col min="14342" max="14342" width="8.90625" style="33" bestFit="1" customWidth="1"/>
    <col min="14343" max="14343" width="5.453125" style="33" customWidth="1"/>
    <col min="14344" max="14344" width="8.08984375" style="33" bestFit="1" customWidth="1"/>
    <col min="14345" max="14345" width="6.453125" style="33" bestFit="1" customWidth="1"/>
    <col min="14346" max="14346" width="5.453125" style="33" bestFit="1" customWidth="1"/>
    <col min="14347" max="14347" width="6.453125" style="33" bestFit="1" customWidth="1"/>
    <col min="14348" max="14350" width="6.7265625" style="33" customWidth="1"/>
    <col min="14351" max="14352" width="6.36328125" style="33" customWidth="1"/>
    <col min="14353" max="14353" width="6.453125" style="33" bestFit="1" customWidth="1"/>
    <col min="14354" max="14359" width="6.26953125" style="33" customWidth="1"/>
    <col min="14360" max="14360" width="5.453125" style="33" bestFit="1" customWidth="1"/>
    <col min="14361" max="14361" width="4.90625" style="33" bestFit="1" customWidth="1"/>
    <col min="14362" max="14362" width="5.453125" style="33" bestFit="1" customWidth="1"/>
    <col min="14363" max="14368" width="4.90625" style="33" bestFit="1" customWidth="1"/>
    <col min="14369" max="14370" width="5.453125" style="33" bestFit="1" customWidth="1"/>
    <col min="14371" max="14372" width="6.453125" style="33" bestFit="1" customWidth="1"/>
    <col min="14373" max="14373" width="5.453125" style="33" bestFit="1" customWidth="1"/>
    <col min="14374" max="14374" width="6.453125" style="33" bestFit="1" customWidth="1"/>
    <col min="14375" max="14375" width="8.08984375" style="33" bestFit="1" customWidth="1"/>
    <col min="14376" max="14376" width="6.453125" style="33" bestFit="1" customWidth="1"/>
    <col min="14377" max="14377" width="8.08984375" style="33" bestFit="1" customWidth="1"/>
    <col min="14378" max="14378" width="7" style="33" bestFit="1" customWidth="1"/>
    <col min="14379" max="14381" width="10.08984375" style="33" customWidth="1"/>
    <col min="14382" max="14382" width="5.6328125" style="33" customWidth="1"/>
    <col min="14383" max="14595" width="9" style="33"/>
    <col min="14596" max="14596" width="10.90625" style="33" customWidth="1"/>
    <col min="14597" max="14597" width="10.36328125" style="33" customWidth="1"/>
    <col min="14598" max="14598" width="8.90625" style="33" bestFit="1" customWidth="1"/>
    <col min="14599" max="14599" width="5.453125" style="33" customWidth="1"/>
    <col min="14600" max="14600" width="8.08984375" style="33" bestFit="1" customWidth="1"/>
    <col min="14601" max="14601" width="6.453125" style="33" bestFit="1" customWidth="1"/>
    <col min="14602" max="14602" width="5.453125" style="33" bestFit="1" customWidth="1"/>
    <col min="14603" max="14603" width="6.453125" style="33" bestFit="1" customWidth="1"/>
    <col min="14604" max="14606" width="6.7265625" style="33" customWidth="1"/>
    <col min="14607" max="14608" width="6.36328125" style="33" customWidth="1"/>
    <col min="14609" max="14609" width="6.453125" style="33" bestFit="1" customWidth="1"/>
    <col min="14610" max="14615" width="6.26953125" style="33" customWidth="1"/>
    <col min="14616" max="14616" width="5.453125" style="33" bestFit="1" customWidth="1"/>
    <col min="14617" max="14617" width="4.90625" style="33" bestFit="1" customWidth="1"/>
    <col min="14618" max="14618" width="5.453125" style="33" bestFit="1" customWidth="1"/>
    <col min="14619" max="14624" width="4.90625" style="33" bestFit="1" customWidth="1"/>
    <col min="14625" max="14626" width="5.453125" style="33" bestFit="1" customWidth="1"/>
    <col min="14627" max="14628" width="6.453125" style="33" bestFit="1" customWidth="1"/>
    <col min="14629" max="14629" width="5.453125" style="33" bestFit="1" customWidth="1"/>
    <col min="14630" max="14630" width="6.453125" style="33" bestFit="1" customWidth="1"/>
    <col min="14631" max="14631" width="8.08984375" style="33" bestFit="1" customWidth="1"/>
    <col min="14632" max="14632" width="6.453125" style="33" bestFit="1" customWidth="1"/>
    <col min="14633" max="14633" width="8.08984375" style="33" bestFit="1" customWidth="1"/>
    <col min="14634" max="14634" width="7" style="33" bestFit="1" customWidth="1"/>
    <col min="14635" max="14637" width="10.08984375" style="33" customWidth="1"/>
    <col min="14638" max="14638" width="5.6328125" style="33" customWidth="1"/>
    <col min="14639" max="14851" width="9" style="33"/>
    <col min="14852" max="14852" width="10.90625" style="33" customWidth="1"/>
    <col min="14853" max="14853" width="10.36328125" style="33" customWidth="1"/>
    <col min="14854" max="14854" width="8.90625" style="33" bestFit="1" customWidth="1"/>
    <col min="14855" max="14855" width="5.453125" style="33" customWidth="1"/>
    <col min="14856" max="14856" width="8.08984375" style="33" bestFit="1" customWidth="1"/>
    <col min="14857" max="14857" width="6.453125" style="33" bestFit="1" customWidth="1"/>
    <col min="14858" max="14858" width="5.453125" style="33" bestFit="1" customWidth="1"/>
    <col min="14859" max="14859" width="6.453125" style="33" bestFit="1" customWidth="1"/>
    <col min="14860" max="14862" width="6.7265625" style="33" customWidth="1"/>
    <col min="14863" max="14864" width="6.36328125" style="33" customWidth="1"/>
    <col min="14865" max="14865" width="6.453125" style="33" bestFit="1" customWidth="1"/>
    <col min="14866" max="14871" width="6.26953125" style="33" customWidth="1"/>
    <col min="14872" max="14872" width="5.453125" style="33" bestFit="1" customWidth="1"/>
    <col min="14873" max="14873" width="4.90625" style="33" bestFit="1" customWidth="1"/>
    <col min="14874" max="14874" width="5.453125" style="33" bestFit="1" customWidth="1"/>
    <col min="14875" max="14880" width="4.90625" style="33" bestFit="1" customWidth="1"/>
    <col min="14881" max="14882" width="5.453125" style="33" bestFit="1" customWidth="1"/>
    <col min="14883" max="14884" width="6.453125" style="33" bestFit="1" customWidth="1"/>
    <col min="14885" max="14885" width="5.453125" style="33" bestFit="1" customWidth="1"/>
    <col min="14886" max="14886" width="6.453125" style="33" bestFit="1" customWidth="1"/>
    <col min="14887" max="14887" width="8.08984375" style="33" bestFit="1" customWidth="1"/>
    <col min="14888" max="14888" width="6.453125" style="33" bestFit="1" customWidth="1"/>
    <col min="14889" max="14889" width="8.08984375" style="33" bestFit="1" customWidth="1"/>
    <col min="14890" max="14890" width="7" style="33" bestFit="1" customWidth="1"/>
    <col min="14891" max="14893" width="10.08984375" style="33" customWidth="1"/>
    <col min="14894" max="14894" width="5.6328125" style="33" customWidth="1"/>
    <col min="14895" max="15107" width="9" style="33"/>
    <col min="15108" max="15108" width="10.90625" style="33" customWidth="1"/>
    <col min="15109" max="15109" width="10.36328125" style="33" customWidth="1"/>
    <col min="15110" max="15110" width="8.90625" style="33" bestFit="1" customWidth="1"/>
    <col min="15111" max="15111" width="5.453125" style="33" customWidth="1"/>
    <col min="15112" max="15112" width="8.08984375" style="33" bestFit="1" customWidth="1"/>
    <col min="15113" max="15113" width="6.453125" style="33" bestFit="1" customWidth="1"/>
    <col min="15114" max="15114" width="5.453125" style="33" bestFit="1" customWidth="1"/>
    <col min="15115" max="15115" width="6.453125" style="33" bestFit="1" customWidth="1"/>
    <col min="15116" max="15118" width="6.7265625" style="33" customWidth="1"/>
    <col min="15119" max="15120" width="6.36328125" style="33" customWidth="1"/>
    <col min="15121" max="15121" width="6.453125" style="33" bestFit="1" customWidth="1"/>
    <col min="15122" max="15127" width="6.26953125" style="33" customWidth="1"/>
    <col min="15128" max="15128" width="5.453125" style="33" bestFit="1" customWidth="1"/>
    <col min="15129" max="15129" width="4.90625" style="33" bestFit="1" customWidth="1"/>
    <col min="15130" max="15130" width="5.453125" style="33" bestFit="1" customWidth="1"/>
    <col min="15131" max="15136" width="4.90625" style="33" bestFit="1" customWidth="1"/>
    <col min="15137" max="15138" width="5.453125" style="33" bestFit="1" customWidth="1"/>
    <col min="15139" max="15140" width="6.453125" style="33" bestFit="1" customWidth="1"/>
    <col min="15141" max="15141" width="5.453125" style="33" bestFit="1" customWidth="1"/>
    <col min="15142" max="15142" width="6.453125" style="33" bestFit="1" customWidth="1"/>
    <col min="15143" max="15143" width="8.08984375" style="33" bestFit="1" customWidth="1"/>
    <col min="15144" max="15144" width="6.453125" style="33" bestFit="1" customWidth="1"/>
    <col min="15145" max="15145" width="8.08984375" style="33" bestFit="1" customWidth="1"/>
    <col min="15146" max="15146" width="7" style="33" bestFit="1" customWidth="1"/>
    <col min="15147" max="15149" width="10.08984375" style="33" customWidth="1"/>
    <col min="15150" max="15150" width="5.6328125" style="33" customWidth="1"/>
    <col min="15151" max="15363" width="9" style="33"/>
    <col min="15364" max="15364" width="10.90625" style="33" customWidth="1"/>
    <col min="15365" max="15365" width="10.36328125" style="33" customWidth="1"/>
    <col min="15366" max="15366" width="8.90625" style="33" bestFit="1" customWidth="1"/>
    <col min="15367" max="15367" width="5.453125" style="33" customWidth="1"/>
    <col min="15368" max="15368" width="8.08984375" style="33" bestFit="1" customWidth="1"/>
    <col min="15369" max="15369" width="6.453125" style="33" bestFit="1" customWidth="1"/>
    <col min="15370" max="15370" width="5.453125" style="33" bestFit="1" customWidth="1"/>
    <col min="15371" max="15371" width="6.453125" style="33" bestFit="1" customWidth="1"/>
    <col min="15372" max="15374" width="6.7265625" style="33" customWidth="1"/>
    <col min="15375" max="15376" width="6.36328125" style="33" customWidth="1"/>
    <col min="15377" max="15377" width="6.453125" style="33" bestFit="1" customWidth="1"/>
    <col min="15378" max="15383" width="6.26953125" style="33" customWidth="1"/>
    <col min="15384" max="15384" width="5.453125" style="33" bestFit="1" customWidth="1"/>
    <col min="15385" max="15385" width="4.90625" style="33" bestFit="1" customWidth="1"/>
    <col min="15386" max="15386" width="5.453125" style="33" bestFit="1" customWidth="1"/>
    <col min="15387" max="15392" width="4.90625" style="33" bestFit="1" customWidth="1"/>
    <col min="15393" max="15394" width="5.453125" style="33" bestFit="1" customWidth="1"/>
    <col min="15395" max="15396" width="6.453125" style="33" bestFit="1" customWidth="1"/>
    <col min="15397" max="15397" width="5.453125" style="33" bestFit="1" customWidth="1"/>
    <col min="15398" max="15398" width="6.453125" style="33" bestFit="1" customWidth="1"/>
    <col min="15399" max="15399" width="8.08984375" style="33" bestFit="1" customWidth="1"/>
    <col min="15400" max="15400" width="6.453125" style="33" bestFit="1" customWidth="1"/>
    <col min="15401" max="15401" width="8.08984375" style="33" bestFit="1" customWidth="1"/>
    <col min="15402" max="15402" width="7" style="33" bestFit="1" customWidth="1"/>
    <col min="15403" max="15405" width="10.08984375" style="33" customWidth="1"/>
    <col min="15406" max="15406" width="5.6328125" style="33" customWidth="1"/>
    <col min="15407" max="15619" width="9" style="33"/>
    <col min="15620" max="15620" width="10.90625" style="33" customWidth="1"/>
    <col min="15621" max="15621" width="10.36328125" style="33" customWidth="1"/>
    <col min="15622" max="15622" width="8.90625" style="33" bestFit="1" customWidth="1"/>
    <col min="15623" max="15623" width="5.453125" style="33" customWidth="1"/>
    <col min="15624" max="15624" width="8.08984375" style="33" bestFit="1" customWidth="1"/>
    <col min="15625" max="15625" width="6.453125" style="33" bestFit="1" customWidth="1"/>
    <col min="15626" max="15626" width="5.453125" style="33" bestFit="1" customWidth="1"/>
    <col min="15627" max="15627" width="6.453125" style="33" bestFit="1" customWidth="1"/>
    <col min="15628" max="15630" width="6.7265625" style="33" customWidth="1"/>
    <col min="15631" max="15632" width="6.36328125" style="33" customWidth="1"/>
    <col min="15633" max="15633" width="6.453125" style="33" bestFit="1" customWidth="1"/>
    <col min="15634" max="15639" width="6.26953125" style="33" customWidth="1"/>
    <col min="15640" max="15640" width="5.453125" style="33" bestFit="1" customWidth="1"/>
    <col min="15641" max="15641" width="4.90625" style="33" bestFit="1" customWidth="1"/>
    <col min="15642" max="15642" width="5.453125" style="33" bestFit="1" customWidth="1"/>
    <col min="15643" max="15648" width="4.90625" style="33" bestFit="1" customWidth="1"/>
    <col min="15649" max="15650" width="5.453125" style="33" bestFit="1" customWidth="1"/>
    <col min="15651" max="15652" width="6.453125" style="33" bestFit="1" customWidth="1"/>
    <col min="15653" max="15653" width="5.453125" style="33" bestFit="1" customWidth="1"/>
    <col min="15654" max="15654" width="6.453125" style="33" bestFit="1" customWidth="1"/>
    <col min="15655" max="15655" width="8.08984375" style="33" bestFit="1" customWidth="1"/>
    <col min="15656" max="15656" width="6.453125" style="33" bestFit="1" customWidth="1"/>
    <col min="15657" max="15657" width="8.08984375" style="33" bestFit="1" customWidth="1"/>
    <col min="15658" max="15658" width="7" style="33" bestFit="1" customWidth="1"/>
    <col min="15659" max="15661" width="10.08984375" style="33" customWidth="1"/>
    <col min="15662" max="15662" width="5.6328125" style="33" customWidth="1"/>
    <col min="15663" max="15875" width="9" style="33"/>
    <col min="15876" max="15876" width="10.90625" style="33" customWidth="1"/>
    <col min="15877" max="15877" width="10.36328125" style="33" customWidth="1"/>
    <col min="15878" max="15878" width="8.90625" style="33" bestFit="1" customWidth="1"/>
    <col min="15879" max="15879" width="5.453125" style="33" customWidth="1"/>
    <col min="15880" max="15880" width="8.08984375" style="33" bestFit="1" customWidth="1"/>
    <col min="15881" max="15881" width="6.453125" style="33" bestFit="1" customWidth="1"/>
    <col min="15882" max="15882" width="5.453125" style="33" bestFit="1" customWidth="1"/>
    <col min="15883" max="15883" width="6.453125" style="33" bestFit="1" customWidth="1"/>
    <col min="15884" max="15886" width="6.7265625" style="33" customWidth="1"/>
    <col min="15887" max="15888" width="6.36328125" style="33" customWidth="1"/>
    <col min="15889" max="15889" width="6.453125" style="33" bestFit="1" customWidth="1"/>
    <col min="15890" max="15895" width="6.26953125" style="33" customWidth="1"/>
    <col min="15896" max="15896" width="5.453125" style="33" bestFit="1" customWidth="1"/>
    <col min="15897" max="15897" width="4.90625" style="33" bestFit="1" customWidth="1"/>
    <col min="15898" max="15898" width="5.453125" style="33" bestFit="1" customWidth="1"/>
    <col min="15899" max="15904" width="4.90625" style="33" bestFit="1" customWidth="1"/>
    <col min="15905" max="15906" width="5.453125" style="33" bestFit="1" customWidth="1"/>
    <col min="15907" max="15908" width="6.453125" style="33" bestFit="1" customWidth="1"/>
    <col min="15909" max="15909" width="5.453125" style="33" bestFit="1" customWidth="1"/>
    <col min="15910" max="15910" width="6.453125" style="33" bestFit="1" customWidth="1"/>
    <col min="15911" max="15911" width="8.08984375" style="33" bestFit="1" customWidth="1"/>
    <col min="15912" max="15912" width="6.453125" style="33" bestFit="1" customWidth="1"/>
    <col min="15913" max="15913" width="8.08984375" style="33" bestFit="1" customWidth="1"/>
    <col min="15914" max="15914" width="7" style="33" bestFit="1" customWidth="1"/>
    <col min="15915" max="15917" width="10.08984375" style="33" customWidth="1"/>
    <col min="15918" max="15918" width="5.6328125" style="33" customWidth="1"/>
    <col min="15919" max="16131" width="9" style="33"/>
    <col min="16132" max="16132" width="10.90625" style="33" customWidth="1"/>
    <col min="16133" max="16133" width="10.36328125" style="33" customWidth="1"/>
    <col min="16134" max="16134" width="8.90625" style="33" bestFit="1" customWidth="1"/>
    <col min="16135" max="16135" width="5.453125" style="33" customWidth="1"/>
    <col min="16136" max="16136" width="8.08984375" style="33" bestFit="1" customWidth="1"/>
    <col min="16137" max="16137" width="6.453125" style="33" bestFit="1" customWidth="1"/>
    <col min="16138" max="16138" width="5.453125" style="33" bestFit="1" customWidth="1"/>
    <col min="16139" max="16139" width="6.453125" style="33" bestFit="1" customWidth="1"/>
    <col min="16140" max="16142" width="6.7265625" style="33" customWidth="1"/>
    <col min="16143" max="16144" width="6.36328125" style="33" customWidth="1"/>
    <col min="16145" max="16145" width="6.453125" style="33" bestFit="1" customWidth="1"/>
    <col min="16146" max="16151" width="6.26953125" style="33" customWidth="1"/>
    <col min="16152" max="16152" width="5.453125" style="33" bestFit="1" customWidth="1"/>
    <col min="16153" max="16153" width="4.90625" style="33" bestFit="1" customWidth="1"/>
    <col min="16154" max="16154" width="5.453125" style="33" bestFit="1" customWidth="1"/>
    <col min="16155" max="16160" width="4.90625" style="33" bestFit="1" customWidth="1"/>
    <col min="16161" max="16162" width="5.453125" style="33" bestFit="1" customWidth="1"/>
    <col min="16163" max="16164" width="6.453125" style="33" bestFit="1" customWidth="1"/>
    <col min="16165" max="16165" width="5.453125" style="33" bestFit="1" customWidth="1"/>
    <col min="16166" max="16166" width="6.453125" style="33" bestFit="1" customWidth="1"/>
    <col min="16167" max="16167" width="8.08984375" style="33" bestFit="1" customWidth="1"/>
    <col min="16168" max="16168" width="6.453125" style="33" bestFit="1" customWidth="1"/>
    <col min="16169" max="16169" width="8.08984375" style="33" bestFit="1" customWidth="1"/>
    <col min="16170" max="16170" width="7" style="33" bestFit="1" customWidth="1"/>
    <col min="16171" max="16173" width="10.08984375" style="33" customWidth="1"/>
    <col min="16174" max="16174" width="5.6328125" style="33" customWidth="1"/>
    <col min="16175" max="16384" width="9" style="33"/>
  </cols>
  <sheetData>
    <row r="1" spans="1:46" s="23" customFormat="1" ht="24" customHeight="1" x14ac:dyDescent="0.25">
      <c r="A1" s="21" t="s">
        <v>63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T1" s="24"/>
    </row>
    <row r="2" spans="1:46" s="26" customFormat="1" ht="21" customHeight="1" x14ac:dyDescent="0.2">
      <c r="A2" s="319" t="s">
        <v>14</v>
      </c>
      <c r="B2" s="321"/>
      <c r="C2" s="350" t="s">
        <v>1</v>
      </c>
      <c r="D2" s="350"/>
      <c r="E2" s="350"/>
      <c r="F2" s="350" t="s">
        <v>2</v>
      </c>
      <c r="G2" s="350"/>
      <c r="H2" s="319"/>
      <c r="I2" s="319" t="s">
        <v>4</v>
      </c>
      <c r="J2" s="320"/>
      <c r="K2" s="321"/>
      <c r="L2" s="350" t="s">
        <v>3</v>
      </c>
      <c r="M2" s="350"/>
      <c r="N2" s="350"/>
      <c r="O2" s="350" t="s">
        <v>5</v>
      </c>
      <c r="P2" s="350"/>
      <c r="Q2" s="350"/>
      <c r="R2" s="350" t="s">
        <v>68</v>
      </c>
      <c r="S2" s="350"/>
      <c r="T2" s="350"/>
      <c r="U2" s="351" t="s">
        <v>69</v>
      </c>
      <c r="V2" s="352"/>
      <c r="W2" s="353"/>
      <c r="X2" s="351" t="s">
        <v>70</v>
      </c>
      <c r="Y2" s="352"/>
      <c r="Z2" s="353"/>
      <c r="AA2" s="351" t="s">
        <v>71</v>
      </c>
      <c r="AB2" s="352"/>
      <c r="AC2" s="353"/>
      <c r="AD2" s="351" t="s">
        <v>72</v>
      </c>
      <c r="AE2" s="352"/>
      <c r="AF2" s="353"/>
      <c r="AG2" s="319" t="s">
        <v>9</v>
      </c>
      <c r="AH2" s="320"/>
      <c r="AI2" s="321"/>
      <c r="AJ2" s="319" t="s">
        <v>10</v>
      </c>
      <c r="AK2" s="320"/>
      <c r="AL2" s="321"/>
      <c r="AM2" s="319" t="s">
        <v>11</v>
      </c>
      <c r="AN2" s="320"/>
      <c r="AO2" s="321"/>
      <c r="AP2" s="348" t="s">
        <v>12</v>
      </c>
      <c r="AQ2" s="25"/>
    </row>
    <row r="3" spans="1:46" s="25" customFormat="1" ht="21" customHeight="1" x14ac:dyDescent="0.2">
      <c r="A3" s="236" t="s">
        <v>15</v>
      </c>
      <c r="B3" s="241" t="s">
        <v>0</v>
      </c>
      <c r="C3" s="236" t="s">
        <v>6</v>
      </c>
      <c r="D3" s="2" t="s">
        <v>7</v>
      </c>
      <c r="E3" s="238" t="s">
        <v>8</v>
      </c>
      <c r="F3" s="237" t="s">
        <v>6</v>
      </c>
      <c r="G3" s="2" t="s">
        <v>7</v>
      </c>
      <c r="H3" s="237" t="s">
        <v>8</v>
      </c>
      <c r="I3" s="1" t="s">
        <v>6</v>
      </c>
      <c r="J3" s="2" t="s">
        <v>7</v>
      </c>
      <c r="K3" s="237" t="s">
        <v>8</v>
      </c>
      <c r="L3" s="236" t="s">
        <v>6</v>
      </c>
      <c r="M3" s="2" t="s">
        <v>7</v>
      </c>
      <c r="N3" s="238" t="s">
        <v>8</v>
      </c>
      <c r="O3" s="236" t="s">
        <v>6</v>
      </c>
      <c r="P3" s="2" t="s">
        <v>7</v>
      </c>
      <c r="Q3" s="238" t="s">
        <v>8</v>
      </c>
      <c r="R3" s="1" t="s">
        <v>6</v>
      </c>
      <c r="S3" s="2" t="s">
        <v>7</v>
      </c>
      <c r="T3" s="237" t="s">
        <v>8</v>
      </c>
      <c r="U3" s="236" t="s">
        <v>6</v>
      </c>
      <c r="V3" s="2" t="s">
        <v>7</v>
      </c>
      <c r="W3" s="238" t="s">
        <v>8</v>
      </c>
      <c r="X3" s="236" t="s">
        <v>6</v>
      </c>
      <c r="Y3" s="2" t="s">
        <v>7</v>
      </c>
      <c r="Z3" s="238" t="s">
        <v>8</v>
      </c>
      <c r="AA3" s="236" t="s">
        <v>6</v>
      </c>
      <c r="AB3" s="2" t="s">
        <v>7</v>
      </c>
      <c r="AC3" s="238" t="s">
        <v>8</v>
      </c>
      <c r="AD3" s="236" t="s">
        <v>6</v>
      </c>
      <c r="AE3" s="2" t="s">
        <v>7</v>
      </c>
      <c r="AF3" s="238" t="s">
        <v>8</v>
      </c>
      <c r="AG3" s="236" t="s">
        <v>6</v>
      </c>
      <c r="AH3" s="2" t="s">
        <v>7</v>
      </c>
      <c r="AI3" s="238" t="s">
        <v>8</v>
      </c>
      <c r="AJ3" s="236" t="s">
        <v>6</v>
      </c>
      <c r="AK3" s="2" t="s">
        <v>7</v>
      </c>
      <c r="AL3" s="238" t="s">
        <v>8</v>
      </c>
      <c r="AM3" s="236" t="s">
        <v>6</v>
      </c>
      <c r="AN3" s="2" t="s">
        <v>7</v>
      </c>
      <c r="AO3" s="238" t="s">
        <v>8</v>
      </c>
      <c r="AP3" s="349"/>
      <c r="AQ3" s="33"/>
    </row>
    <row r="4" spans="1:46" ht="21" customHeight="1" x14ac:dyDescent="0.2">
      <c r="A4" s="81" t="s">
        <v>16</v>
      </c>
      <c r="B4" s="82">
        <v>100</v>
      </c>
      <c r="C4" s="83">
        <v>45</v>
      </c>
      <c r="D4" s="53">
        <v>3</v>
      </c>
      <c r="E4" s="67">
        <v>48</v>
      </c>
      <c r="F4" s="83"/>
      <c r="G4" s="53">
        <v>1</v>
      </c>
      <c r="H4" s="67">
        <v>1</v>
      </c>
      <c r="I4" s="83"/>
      <c r="J4" s="53"/>
      <c r="K4" s="67">
        <v>0</v>
      </c>
      <c r="L4" s="83">
        <v>7</v>
      </c>
      <c r="M4" s="53">
        <v>1</v>
      </c>
      <c r="N4" s="67">
        <v>8</v>
      </c>
      <c r="O4" s="83">
        <v>1</v>
      </c>
      <c r="P4" s="53">
        <v>2</v>
      </c>
      <c r="Q4" s="67">
        <v>3</v>
      </c>
      <c r="R4" s="83"/>
      <c r="S4" s="53"/>
      <c r="T4" s="67">
        <v>0</v>
      </c>
      <c r="U4" s="83"/>
      <c r="V4" s="53"/>
      <c r="W4" s="67">
        <v>0</v>
      </c>
      <c r="X4" s="83"/>
      <c r="Y4" s="53"/>
      <c r="Z4" s="67">
        <v>0</v>
      </c>
      <c r="AA4" s="83"/>
      <c r="AB4" s="53"/>
      <c r="AC4" s="67">
        <v>0</v>
      </c>
      <c r="AD4" s="83"/>
      <c r="AE4" s="53"/>
      <c r="AF4" s="67">
        <v>0</v>
      </c>
      <c r="AG4" s="83">
        <v>18</v>
      </c>
      <c r="AH4" s="53">
        <v>5</v>
      </c>
      <c r="AI4" s="67">
        <v>23</v>
      </c>
      <c r="AJ4" s="83">
        <v>13</v>
      </c>
      <c r="AK4" s="53"/>
      <c r="AL4" s="67">
        <v>13</v>
      </c>
      <c r="AM4" s="83">
        <v>84</v>
      </c>
      <c r="AN4" s="89">
        <v>12</v>
      </c>
      <c r="AO4" s="54">
        <v>96</v>
      </c>
      <c r="AP4" s="82">
        <v>4</v>
      </c>
      <c r="AQ4" s="34"/>
    </row>
    <row r="5" spans="1:46" s="35" customFormat="1" ht="21" customHeight="1" x14ac:dyDescent="0.2">
      <c r="A5" s="84" t="s">
        <v>17</v>
      </c>
      <c r="B5" s="85">
        <v>48</v>
      </c>
      <c r="C5" s="86">
        <v>24</v>
      </c>
      <c r="D5" s="55">
        <v>1</v>
      </c>
      <c r="E5" s="69">
        <v>25</v>
      </c>
      <c r="F5" s="86"/>
      <c r="G5" s="55"/>
      <c r="H5" s="69">
        <v>0</v>
      </c>
      <c r="I5" s="86"/>
      <c r="J5" s="55"/>
      <c r="K5" s="69">
        <v>0</v>
      </c>
      <c r="L5" s="86">
        <v>2</v>
      </c>
      <c r="M5" s="55"/>
      <c r="N5" s="69">
        <v>2</v>
      </c>
      <c r="O5" s="86">
        <v>2</v>
      </c>
      <c r="P5" s="55">
        <v>1</v>
      </c>
      <c r="Q5" s="69">
        <v>3</v>
      </c>
      <c r="R5" s="86"/>
      <c r="S5" s="55"/>
      <c r="T5" s="69">
        <v>0</v>
      </c>
      <c r="U5" s="86"/>
      <c r="V5" s="55"/>
      <c r="W5" s="69">
        <v>0</v>
      </c>
      <c r="X5" s="86"/>
      <c r="Y5" s="55"/>
      <c r="Z5" s="69">
        <v>0</v>
      </c>
      <c r="AA5" s="86"/>
      <c r="AB5" s="55"/>
      <c r="AC5" s="69">
        <v>0</v>
      </c>
      <c r="AD5" s="86"/>
      <c r="AE5" s="55"/>
      <c r="AF5" s="69">
        <v>0</v>
      </c>
      <c r="AG5" s="86">
        <v>4</v>
      </c>
      <c r="AH5" s="55"/>
      <c r="AI5" s="69">
        <v>4</v>
      </c>
      <c r="AJ5" s="86">
        <v>11</v>
      </c>
      <c r="AK5" s="55">
        <v>1</v>
      </c>
      <c r="AL5" s="70">
        <v>12</v>
      </c>
      <c r="AM5" s="88">
        <v>43</v>
      </c>
      <c r="AN5" s="90">
        <v>3</v>
      </c>
      <c r="AO5" s="56">
        <v>46</v>
      </c>
      <c r="AP5" s="85">
        <v>2</v>
      </c>
      <c r="AQ5" s="34"/>
      <c r="AR5" s="33"/>
    </row>
    <row r="6" spans="1:46" s="35" customFormat="1" ht="21" customHeight="1" x14ac:dyDescent="0.2">
      <c r="A6" s="84" t="s">
        <v>18</v>
      </c>
      <c r="B6" s="85">
        <v>48</v>
      </c>
      <c r="C6" s="86">
        <v>11</v>
      </c>
      <c r="D6" s="55">
        <v>1</v>
      </c>
      <c r="E6" s="69">
        <v>12</v>
      </c>
      <c r="F6" s="86"/>
      <c r="G6" s="55"/>
      <c r="H6" s="69">
        <v>0</v>
      </c>
      <c r="I6" s="86"/>
      <c r="J6" s="55"/>
      <c r="K6" s="69">
        <v>0</v>
      </c>
      <c r="L6" s="86">
        <v>1</v>
      </c>
      <c r="M6" s="55"/>
      <c r="N6" s="69">
        <v>1</v>
      </c>
      <c r="O6" s="86">
        <v>2</v>
      </c>
      <c r="P6" s="55">
        <v>1</v>
      </c>
      <c r="Q6" s="69">
        <v>3</v>
      </c>
      <c r="R6" s="86"/>
      <c r="S6" s="55"/>
      <c r="T6" s="69">
        <v>0</v>
      </c>
      <c r="U6" s="86"/>
      <c r="V6" s="55"/>
      <c r="W6" s="69">
        <v>0</v>
      </c>
      <c r="X6" s="86">
        <v>1</v>
      </c>
      <c r="Y6" s="55">
        <v>1</v>
      </c>
      <c r="Z6" s="69">
        <v>2</v>
      </c>
      <c r="AA6" s="86"/>
      <c r="AB6" s="55"/>
      <c r="AC6" s="69">
        <v>0</v>
      </c>
      <c r="AD6" s="86"/>
      <c r="AE6" s="55"/>
      <c r="AF6" s="69">
        <v>0</v>
      </c>
      <c r="AG6" s="86">
        <v>12</v>
      </c>
      <c r="AH6" s="55">
        <v>1</v>
      </c>
      <c r="AI6" s="69">
        <v>13</v>
      </c>
      <c r="AJ6" s="86">
        <v>12</v>
      </c>
      <c r="AK6" s="55">
        <v>2</v>
      </c>
      <c r="AL6" s="70">
        <v>14</v>
      </c>
      <c r="AM6" s="88">
        <v>39</v>
      </c>
      <c r="AN6" s="90">
        <v>6</v>
      </c>
      <c r="AO6" s="56">
        <v>45</v>
      </c>
      <c r="AP6" s="85">
        <v>3</v>
      </c>
      <c r="AQ6" s="34"/>
      <c r="AR6" s="33"/>
    </row>
    <row r="7" spans="1:46" s="35" customFormat="1" ht="21" customHeight="1" x14ac:dyDescent="0.2">
      <c r="A7" s="84" t="s">
        <v>19</v>
      </c>
      <c r="B7" s="85">
        <v>59</v>
      </c>
      <c r="C7" s="86">
        <v>27</v>
      </c>
      <c r="D7" s="55">
        <v>1</v>
      </c>
      <c r="E7" s="69">
        <v>28</v>
      </c>
      <c r="F7" s="86"/>
      <c r="G7" s="55">
        <v>1</v>
      </c>
      <c r="H7" s="69">
        <v>1</v>
      </c>
      <c r="I7" s="86"/>
      <c r="J7" s="55"/>
      <c r="K7" s="69">
        <v>0</v>
      </c>
      <c r="L7" s="86">
        <v>3</v>
      </c>
      <c r="M7" s="55"/>
      <c r="N7" s="69">
        <v>3</v>
      </c>
      <c r="O7" s="86">
        <v>2</v>
      </c>
      <c r="P7" s="55">
        <v>3</v>
      </c>
      <c r="Q7" s="69">
        <v>5</v>
      </c>
      <c r="R7" s="86"/>
      <c r="S7" s="55"/>
      <c r="T7" s="69">
        <v>0</v>
      </c>
      <c r="U7" s="86"/>
      <c r="V7" s="55"/>
      <c r="W7" s="69">
        <v>0</v>
      </c>
      <c r="X7" s="86">
        <v>1</v>
      </c>
      <c r="Y7" s="55"/>
      <c r="Z7" s="69">
        <v>1</v>
      </c>
      <c r="AA7" s="86"/>
      <c r="AB7" s="55"/>
      <c r="AC7" s="69">
        <v>0</v>
      </c>
      <c r="AD7" s="86"/>
      <c r="AE7" s="55"/>
      <c r="AF7" s="69">
        <v>0</v>
      </c>
      <c r="AG7" s="86">
        <v>5</v>
      </c>
      <c r="AH7" s="55">
        <v>2</v>
      </c>
      <c r="AI7" s="69">
        <v>7</v>
      </c>
      <c r="AJ7" s="86">
        <v>13</v>
      </c>
      <c r="AK7" s="55"/>
      <c r="AL7" s="70">
        <v>13</v>
      </c>
      <c r="AM7" s="88">
        <v>51</v>
      </c>
      <c r="AN7" s="90">
        <v>7</v>
      </c>
      <c r="AO7" s="56">
        <v>58</v>
      </c>
      <c r="AP7" s="85">
        <v>1</v>
      </c>
      <c r="AQ7" s="34"/>
      <c r="AR7" s="33"/>
    </row>
    <row r="8" spans="1:46" s="35" customFormat="1" ht="21" customHeight="1" x14ac:dyDescent="0.2">
      <c r="A8" s="84" t="s">
        <v>20</v>
      </c>
      <c r="B8" s="85">
        <v>43</v>
      </c>
      <c r="C8" s="86">
        <v>22</v>
      </c>
      <c r="D8" s="55">
        <v>1</v>
      </c>
      <c r="E8" s="69">
        <v>23</v>
      </c>
      <c r="F8" s="86">
        <v>1</v>
      </c>
      <c r="G8" s="55"/>
      <c r="H8" s="69">
        <v>1</v>
      </c>
      <c r="I8" s="86"/>
      <c r="J8" s="55"/>
      <c r="K8" s="69">
        <v>0</v>
      </c>
      <c r="L8" s="86">
        <v>1</v>
      </c>
      <c r="M8" s="55"/>
      <c r="N8" s="69">
        <v>1</v>
      </c>
      <c r="O8" s="86"/>
      <c r="P8" s="55">
        <v>1</v>
      </c>
      <c r="Q8" s="69">
        <v>1</v>
      </c>
      <c r="R8" s="86"/>
      <c r="S8" s="55"/>
      <c r="T8" s="69">
        <v>0</v>
      </c>
      <c r="U8" s="86"/>
      <c r="V8" s="55"/>
      <c r="W8" s="69">
        <v>0</v>
      </c>
      <c r="X8" s="86">
        <v>1</v>
      </c>
      <c r="Y8" s="55">
        <v>1</v>
      </c>
      <c r="Z8" s="69">
        <v>2</v>
      </c>
      <c r="AA8" s="86"/>
      <c r="AB8" s="55"/>
      <c r="AC8" s="69">
        <v>0</v>
      </c>
      <c r="AD8" s="86"/>
      <c r="AE8" s="55"/>
      <c r="AF8" s="69">
        <v>0</v>
      </c>
      <c r="AG8" s="86"/>
      <c r="AH8" s="55"/>
      <c r="AI8" s="69">
        <v>0</v>
      </c>
      <c r="AJ8" s="86">
        <v>13</v>
      </c>
      <c r="AK8" s="55">
        <v>2</v>
      </c>
      <c r="AL8" s="70">
        <v>15</v>
      </c>
      <c r="AM8" s="88">
        <v>38</v>
      </c>
      <c r="AN8" s="90">
        <v>5</v>
      </c>
      <c r="AO8" s="56">
        <v>43</v>
      </c>
      <c r="AP8" s="85"/>
      <c r="AQ8" s="34"/>
      <c r="AR8" s="33"/>
    </row>
    <row r="9" spans="1:46" s="35" customFormat="1" ht="21" customHeight="1" x14ac:dyDescent="0.2">
      <c r="A9" s="84" t="s">
        <v>21</v>
      </c>
      <c r="B9" s="85">
        <v>43</v>
      </c>
      <c r="C9" s="86">
        <v>24</v>
      </c>
      <c r="D9" s="55"/>
      <c r="E9" s="69">
        <v>24</v>
      </c>
      <c r="F9" s="86"/>
      <c r="G9" s="55"/>
      <c r="H9" s="69">
        <v>0</v>
      </c>
      <c r="I9" s="86"/>
      <c r="J9" s="55"/>
      <c r="K9" s="69">
        <v>0</v>
      </c>
      <c r="L9" s="86">
        <v>1</v>
      </c>
      <c r="M9" s="55"/>
      <c r="N9" s="69">
        <v>1</v>
      </c>
      <c r="O9" s="86">
        <v>1</v>
      </c>
      <c r="P9" s="55">
        <v>1</v>
      </c>
      <c r="Q9" s="69">
        <v>2</v>
      </c>
      <c r="R9" s="86"/>
      <c r="S9" s="55"/>
      <c r="T9" s="69">
        <v>0</v>
      </c>
      <c r="U9" s="86"/>
      <c r="V9" s="55"/>
      <c r="W9" s="69">
        <v>0</v>
      </c>
      <c r="X9" s="86">
        <v>1</v>
      </c>
      <c r="Y9" s="55"/>
      <c r="Z9" s="69">
        <v>1</v>
      </c>
      <c r="AA9" s="86"/>
      <c r="AB9" s="55"/>
      <c r="AC9" s="69">
        <v>0</v>
      </c>
      <c r="AD9" s="86"/>
      <c r="AE9" s="55"/>
      <c r="AF9" s="69">
        <v>0</v>
      </c>
      <c r="AG9" s="86">
        <v>2</v>
      </c>
      <c r="AH9" s="55"/>
      <c r="AI9" s="69">
        <v>2</v>
      </c>
      <c r="AJ9" s="86">
        <v>8</v>
      </c>
      <c r="AK9" s="55">
        <v>1</v>
      </c>
      <c r="AL9" s="70">
        <v>9</v>
      </c>
      <c r="AM9" s="88">
        <v>37</v>
      </c>
      <c r="AN9" s="90">
        <v>2</v>
      </c>
      <c r="AO9" s="56">
        <v>39</v>
      </c>
      <c r="AP9" s="85">
        <v>4</v>
      </c>
      <c r="AQ9" s="34"/>
      <c r="AR9" s="33"/>
    </row>
    <row r="10" spans="1:46" s="35" customFormat="1" ht="21" customHeight="1" x14ac:dyDescent="0.2">
      <c r="A10" s="87" t="s">
        <v>22</v>
      </c>
      <c r="B10" s="42">
        <v>58</v>
      </c>
      <c r="C10" s="43">
        <v>30</v>
      </c>
      <c r="D10" s="44">
        <v>1</v>
      </c>
      <c r="E10" s="57">
        <v>31</v>
      </c>
      <c r="F10" s="43">
        <v>11</v>
      </c>
      <c r="G10" s="44"/>
      <c r="H10" s="57">
        <v>11</v>
      </c>
      <c r="I10" s="43"/>
      <c r="J10" s="44"/>
      <c r="K10" s="57">
        <v>0</v>
      </c>
      <c r="L10" s="43">
        <v>4</v>
      </c>
      <c r="M10" s="44"/>
      <c r="N10" s="71">
        <v>4</v>
      </c>
      <c r="O10" s="43">
        <v>1</v>
      </c>
      <c r="P10" s="44">
        <v>4</v>
      </c>
      <c r="Q10" s="57">
        <v>5</v>
      </c>
      <c r="R10" s="43"/>
      <c r="S10" s="44"/>
      <c r="T10" s="57">
        <v>0</v>
      </c>
      <c r="U10" s="43"/>
      <c r="V10" s="44"/>
      <c r="W10" s="57">
        <v>0</v>
      </c>
      <c r="X10" s="43"/>
      <c r="Y10" s="44"/>
      <c r="Z10" s="71">
        <v>0</v>
      </c>
      <c r="AA10" s="43"/>
      <c r="AB10" s="44"/>
      <c r="AC10" s="71">
        <v>0</v>
      </c>
      <c r="AD10" s="43"/>
      <c r="AE10" s="44"/>
      <c r="AF10" s="71">
        <v>0</v>
      </c>
      <c r="AG10" s="43"/>
      <c r="AH10" s="44"/>
      <c r="AI10" s="71">
        <v>0</v>
      </c>
      <c r="AJ10" s="43">
        <v>7</v>
      </c>
      <c r="AK10" s="44"/>
      <c r="AL10" s="57">
        <v>7</v>
      </c>
      <c r="AM10" s="43">
        <v>53</v>
      </c>
      <c r="AN10" s="91">
        <v>5</v>
      </c>
      <c r="AO10" s="57">
        <v>58</v>
      </c>
      <c r="AP10" s="42"/>
      <c r="AQ10" s="34"/>
      <c r="AR10" s="33"/>
    </row>
    <row r="11" spans="1:46" s="35" customFormat="1" ht="21" customHeight="1" x14ac:dyDescent="0.2">
      <c r="A11" s="81" t="s">
        <v>23</v>
      </c>
      <c r="B11" s="82">
        <v>62</v>
      </c>
      <c r="C11" s="83">
        <v>34</v>
      </c>
      <c r="D11" s="53">
        <v>1</v>
      </c>
      <c r="E11" s="67">
        <v>35</v>
      </c>
      <c r="F11" s="83">
        <v>1</v>
      </c>
      <c r="G11" s="53">
        <v>1</v>
      </c>
      <c r="H11" s="67">
        <v>2</v>
      </c>
      <c r="I11" s="83">
        <v>0</v>
      </c>
      <c r="J11" s="53">
        <v>1</v>
      </c>
      <c r="K11" s="67">
        <v>1</v>
      </c>
      <c r="L11" s="83">
        <v>3</v>
      </c>
      <c r="M11" s="53">
        <v>1</v>
      </c>
      <c r="N11" s="67">
        <v>4</v>
      </c>
      <c r="O11" s="83">
        <v>0</v>
      </c>
      <c r="P11" s="53">
        <v>1</v>
      </c>
      <c r="Q11" s="67">
        <v>1</v>
      </c>
      <c r="R11" s="83">
        <v>3</v>
      </c>
      <c r="S11" s="53">
        <v>0</v>
      </c>
      <c r="T11" s="67">
        <v>3</v>
      </c>
      <c r="U11" s="83">
        <v>0</v>
      </c>
      <c r="V11" s="53">
        <v>0</v>
      </c>
      <c r="W11" s="67">
        <v>0</v>
      </c>
      <c r="X11" s="83">
        <v>0</v>
      </c>
      <c r="Y11" s="53">
        <v>0</v>
      </c>
      <c r="Z11" s="67">
        <v>0</v>
      </c>
      <c r="AA11" s="83">
        <v>0</v>
      </c>
      <c r="AB11" s="53">
        <v>0</v>
      </c>
      <c r="AC11" s="67">
        <v>0</v>
      </c>
      <c r="AD11" s="83">
        <v>0</v>
      </c>
      <c r="AE11" s="53">
        <v>0</v>
      </c>
      <c r="AF11" s="67">
        <v>0</v>
      </c>
      <c r="AG11" s="83">
        <v>0</v>
      </c>
      <c r="AH11" s="53">
        <v>1</v>
      </c>
      <c r="AI11" s="67">
        <v>1</v>
      </c>
      <c r="AJ11" s="83">
        <v>15</v>
      </c>
      <c r="AK11" s="53">
        <v>0</v>
      </c>
      <c r="AL11" s="68">
        <v>15</v>
      </c>
      <c r="AM11" s="83">
        <v>56</v>
      </c>
      <c r="AN11" s="89">
        <v>6</v>
      </c>
      <c r="AO11" s="54">
        <v>62</v>
      </c>
      <c r="AP11" s="82"/>
      <c r="AQ11" s="34"/>
      <c r="AR11" s="33"/>
    </row>
    <row r="12" spans="1:46" s="35" customFormat="1" ht="21" customHeight="1" x14ac:dyDescent="0.2">
      <c r="A12" s="84" t="s">
        <v>24</v>
      </c>
      <c r="B12" s="85">
        <v>50</v>
      </c>
      <c r="C12" s="86">
        <v>24</v>
      </c>
      <c r="D12" s="55">
        <v>2</v>
      </c>
      <c r="E12" s="69">
        <v>26</v>
      </c>
      <c r="F12" s="86"/>
      <c r="G12" s="55"/>
      <c r="H12" s="69">
        <v>0</v>
      </c>
      <c r="I12" s="86"/>
      <c r="J12" s="55"/>
      <c r="K12" s="69">
        <v>0</v>
      </c>
      <c r="L12" s="86">
        <v>3</v>
      </c>
      <c r="M12" s="55"/>
      <c r="N12" s="69">
        <v>3</v>
      </c>
      <c r="O12" s="86"/>
      <c r="P12" s="55">
        <v>1</v>
      </c>
      <c r="Q12" s="69">
        <v>1</v>
      </c>
      <c r="R12" s="86"/>
      <c r="S12" s="55"/>
      <c r="T12" s="69">
        <v>0</v>
      </c>
      <c r="U12" s="86"/>
      <c r="V12" s="55"/>
      <c r="W12" s="69">
        <v>0</v>
      </c>
      <c r="X12" s="86"/>
      <c r="Y12" s="55"/>
      <c r="Z12" s="69">
        <v>0</v>
      </c>
      <c r="AA12" s="86"/>
      <c r="AB12" s="55"/>
      <c r="AC12" s="69">
        <v>0</v>
      </c>
      <c r="AD12" s="86"/>
      <c r="AE12" s="55"/>
      <c r="AF12" s="69">
        <v>0</v>
      </c>
      <c r="AG12" s="86">
        <v>3</v>
      </c>
      <c r="AH12" s="55"/>
      <c r="AI12" s="69">
        <v>3</v>
      </c>
      <c r="AJ12" s="86">
        <v>8</v>
      </c>
      <c r="AK12" s="55">
        <v>3</v>
      </c>
      <c r="AL12" s="70">
        <v>11</v>
      </c>
      <c r="AM12" s="88">
        <v>38</v>
      </c>
      <c r="AN12" s="90">
        <v>6</v>
      </c>
      <c r="AO12" s="56">
        <v>44</v>
      </c>
      <c r="AP12" s="85">
        <v>6</v>
      </c>
      <c r="AQ12" s="34"/>
      <c r="AR12" s="33"/>
    </row>
    <row r="13" spans="1:46" s="35" customFormat="1" ht="21" customHeight="1" x14ac:dyDescent="0.2">
      <c r="A13" s="84" t="s">
        <v>25</v>
      </c>
      <c r="B13" s="85">
        <v>50</v>
      </c>
      <c r="C13" s="86">
        <v>21</v>
      </c>
      <c r="D13" s="55"/>
      <c r="E13" s="69">
        <v>21</v>
      </c>
      <c r="F13" s="86"/>
      <c r="G13" s="55">
        <v>1</v>
      </c>
      <c r="H13" s="69">
        <v>1</v>
      </c>
      <c r="I13" s="86"/>
      <c r="J13" s="55"/>
      <c r="K13" s="69">
        <v>0</v>
      </c>
      <c r="L13" s="86">
        <v>2</v>
      </c>
      <c r="M13" s="55"/>
      <c r="N13" s="69">
        <v>2</v>
      </c>
      <c r="O13" s="86">
        <v>2</v>
      </c>
      <c r="P13" s="55"/>
      <c r="Q13" s="69">
        <v>2</v>
      </c>
      <c r="R13" s="86"/>
      <c r="S13" s="55"/>
      <c r="T13" s="69">
        <v>0</v>
      </c>
      <c r="U13" s="86"/>
      <c r="V13" s="55"/>
      <c r="W13" s="69">
        <v>0</v>
      </c>
      <c r="X13" s="86"/>
      <c r="Y13" s="55"/>
      <c r="Z13" s="69">
        <v>0</v>
      </c>
      <c r="AA13" s="86"/>
      <c r="AB13" s="55"/>
      <c r="AC13" s="69">
        <v>0</v>
      </c>
      <c r="AD13" s="86"/>
      <c r="AE13" s="55"/>
      <c r="AF13" s="69">
        <v>0</v>
      </c>
      <c r="AG13" s="86"/>
      <c r="AH13" s="55">
        <v>1</v>
      </c>
      <c r="AI13" s="69">
        <v>1</v>
      </c>
      <c r="AJ13" s="86">
        <v>15</v>
      </c>
      <c r="AK13" s="55">
        <v>3</v>
      </c>
      <c r="AL13" s="70">
        <v>18</v>
      </c>
      <c r="AM13" s="88">
        <v>40</v>
      </c>
      <c r="AN13" s="90">
        <v>5</v>
      </c>
      <c r="AO13" s="56">
        <v>45</v>
      </c>
      <c r="AP13" s="85">
        <v>5</v>
      </c>
      <c r="AQ13" s="34"/>
      <c r="AR13" s="33"/>
    </row>
    <row r="14" spans="1:46" s="35" customFormat="1" ht="21" customHeight="1" x14ac:dyDescent="0.2">
      <c r="A14" s="84" t="s">
        <v>26</v>
      </c>
      <c r="B14" s="85">
        <v>93</v>
      </c>
      <c r="C14" s="86">
        <v>44</v>
      </c>
      <c r="D14" s="55">
        <v>1</v>
      </c>
      <c r="E14" s="69">
        <v>45</v>
      </c>
      <c r="F14" s="86">
        <v>3</v>
      </c>
      <c r="G14" s="55">
        <v>1</v>
      </c>
      <c r="H14" s="69">
        <v>4</v>
      </c>
      <c r="I14" s="86"/>
      <c r="J14" s="55"/>
      <c r="K14" s="69">
        <v>0</v>
      </c>
      <c r="L14" s="86">
        <v>9</v>
      </c>
      <c r="M14" s="55"/>
      <c r="N14" s="69">
        <v>9</v>
      </c>
      <c r="O14" s="86">
        <v>2</v>
      </c>
      <c r="P14" s="55">
        <v>4</v>
      </c>
      <c r="Q14" s="69">
        <v>6</v>
      </c>
      <c r="R14" s="86">
        <v>3</v>
      </c>
      <c r="S14" s="55">
        <v>1</v>
      </c>
      <c r="T14" s="69">
        <v>4</v>
      </c>
      <c r="U14" s="86"/>
      <c r="V14" s="55"/>
      <c r="W14" s="69">
        <v>0</v>
      </c>
      <c r="X14" s="86"/>
      <c r="Y14" s="55"/>
      <c r="Z14" s="69">
        <v>0</v>
      </c>
      <c r="AA14" s="86"/>
      <c r="AB14" s="55"/>
      <c r="AC14" s="69">
        <v>0</v>
      </c>
      <c r="AD14" s="86"/>
      <c r="AE14" s="55"/>
      <c r="AF14" s="69">
        <v>0</v>
      </c>
      <c r="AG14" s="86">
        <v>1</v>
      </c>
      <c r="AH14" s="55"/>
      <c r="AI14" s="69">
        <v>1</v>
      </c>
      <c r="AJ14" s="86">
        <v>13</v>
      </c>
      <c r="AK14" s="55">
        <v>4</v>
      </c>
      <c r="AL14" s="70">
        <v>17</v>
      </c>
      <c r="AM14" s="88">
        <v>75</v>
      </c>
      <c r="AN14" s="90">
        <v>11</v>
      </c>
      <c r="AO14" s="56">
        <v>86</v>
      </c>
      <c r="AP14" s="85">
        <v>7</v>
      </c>
      <c r="AQ14" s="34"/>
      <c r="AR14" s="33"/>
    </row>
    <row r="15" spans="1:46" s="35" customFormat="1" ht="21" customHeight="1" x14ac:dyDescent="0.2">
      <c r="A15" s="84" t="s">
        <v>27</v>
      </c>
      <c r="B15" s="85">
        <v>94</v>
      </c>
      <c r="C15" s="86">
        <v>41</v>
      </c>
      <c r="D15" s="55"/>
      <c r="E15" s="69">
        <v>41</v>
      </c>
      <c r="F15" s="86"/>
      <c r="G15" s="55"/>
      <c r="H15" s="69">
        <v>0</v>
      </c>
      <c r="I15" s="86"/>
      <c r="J15" s="55"/>
      <c r="K15" s="69">
        <v>0</v>
      </c>
      <c r="L15" s="86">
        <v>8</v>
      </c>
      <c r="M15" s="55"/>
      <c r="N15" s="69">
        <v>8</v>
      </c>
      <c r="O15" s="86">
        <v>1</v>
      </c>
      <c r="P15" s="55">
        <v>1</v>
      </c>
      <c r="Q15" s="69">
        <v>2</v>
      </c>
      <c r="R15" s="86"/>
      <c r="S15" s="55"/>
      <c r="T15" s="69">
        <v>0</v>
      </c>
      <c r="U15" s="86">
        <v>0</v>
      </c>
      <c r="V15" s="55">
        <v>0</v>
      </c>
      <c r="W15" s="69">
        <v>0</v>
      </c>
      <c r="X15" s="86"/>
      <c r="Y15" s="55"/>
      <c r="Z15" s="69">
        <v>0</v>
      </c>
      <c r="AA15" s="86"/>
      <c r="AB15" s="55"/>
      <c r="AC15" s="69">
        <v>0</v>
      </c>
      <c r="AD15" s="86"/>
      <c r="AE15" s="55"/>
      <c r="AF15" s="69">
        <v>0</v>
      </c>
      <c r="AG15" s="86">
        <v>11</v>
      </c>
      <c r="AH15" s="55">
        <v>3</v>
      </c>
      <c r="AI15" s="69">
        <v>14</v>
      </c>
      <c r="AJ15" s="86">
        <v>12</v>
      </c>
      <c r="AK15" s="55">
        <v>7</v>
      </c>
      <c r="AL15" s="70">
        <v>19</v>
      </c>
      <c r="AM15" s="88">
        <v>73</v>
      </c>
      <c r="AN15" s="90">
        <v>11</v>
      </c>
      <c r="AO15" s="56">
        <v>84</v>
      </c>
      <c r="AP15" s="85">
        <v>10</v>
      </c>
      <c r="AQ15" s="34"/>
      <c r="AR15" s="33"/>
    </row>
    <row r="16" spans="1:46" s="35" customFormat="1" ht="21" customHeight="1" x14ac:dyDescent="0.2">
      <c r="A16" s="84" t="s">
        <v>28</v>
      </c>
      <c r="B16" s="85">
        <v>127</v>
      </c>
      <c r="C16" s="86">
        <v>28</v>
      </c>
      <c r="D16" s="55">
        <v>4</v>
      </c>
      <c r="E16" s="69">
        <v>32</v>
      </c>
      <c r="F16" s="86">
        <v>11</v>
      </c>
      <c r="G16" s="55">
        <v>4</v>
      </c>
      <c r="H16" s="69">
        <v>15</v>
      </c>
      <c r="I16" s="86">
        <v>1</v>
      </c>
      <c r="J16" s="55">
        <v>0</v>
      </c>
      <c r="K16" s="69">
        <v>1</v>
      </c>
      <c r="L16" s="86">
        <v>20</v>
      </c>
      <c r="M16" s="55">
        <v>3</v>
      </c>
      <c r="N16" s="69">
        <v>23</v>
      </c>
      <c r="O16" s="86">
        <v>5</v>
      </c>
      <c r="P16" s="55">
        <v>14</v>
      </c>
      <c r="Q16" s="69">
        <v>19</v>
      </c>
      <c r="R16" s="86"/>
      <c r="S16" s="55"/>
      <c r="T16" s="69">
        <v>0</v>
      </c>
      <c r="U16" s="86"/>
      <c r="V16" s="55"/>
      <c r="W16" s="69">
        <v>0</v>
      </c>
      <c r="X16" s="86"/>
      <c r="Y16" s="55"/>
      <c r="Z16" s="69">
        <v>0</v>
      </c>
      <c r="AA16" s="86"/>
      <c r="AB16" s="55"/>
      <c r="AC16" s="69">
        <v>0</v>
      </c>
      <c r="AD16" s="86"/>
      <c r="AE16" s="55"/>
      <c r="AF16" s="69">
        <v>0</v>
      </c>
      <c r="AG16" s="86">
        <v>19</v>
      </c>
      <c r="AH16" s="55">
        <v>11</v>
      </c>
      <c r="AI16" s="69">
        <v>30</v>
      </c>
      <c r="AJ16" s="86">
        <v>1</v>
      </c>
      <c r="AK16" s="55">
        <v>2</v>
      </c>
      <c r="AL16" s="70">
        <v>3</v>
      </c>
      <c r="AM16" s="88">
        <v>85</v>
      </c>
      <c r="AN16" s="90">
        <v>38</v>
      </c>
      <c r="AO16" s="56">
        <v>123</v>
      </c>
      <c r="AP16" s="85">
        <v>4</v>
      </c>
      <c r="AQ16" s="34"/>
      <c r="AR16" s="33"/>
    </row>
    <row r="17" spans="1:44" s="35" customFormat="1" ht="21" customHeight="1" x14ac:dyDescent="0.2">
      <c r="A17" s="87" t="s">
        <v>29</v>
      </c>
      <c r="B17" s="42">
        <v>105</v>
      </c>
      <c r="C17" s="43">
        <v>42</v>
      </c>
      <c r="D17" s="44">
        <v>4</v>
      </c>
      <c r="E17" s="57">
        <v>46</v>
      </c>
      <c r="F17" s="43">
        <v>0</v>
      </c>
      <c r="G17" s="44">
        <v>0</v>
      </c>
      <c r="H17" s="57">
        <v>0</v>
      </c>
      <c r="I17" s="43">
        <v>0</v>
      </c>
      <c r="J17" s="44">
        <v>0</v>
      </c>
      <c r="K17" s="57">
        <v>0</v>
      </c>
      <c r="L17" s="43">
        <v>7</v>
      </c>
      <c r="M17" s="44">
        <v>1</v>
      </c>
      <c r="N17" s="71">
        <v>8</v>
      </c>
      <c r="O17" s="43">
        <v>2</v>
      </c>
      <c r="P17" s="44">
        <v>3</v>
      </c>
      <c r="Q17" s="57">
        <v>5</v>
      </c>
      <c r="R17" s="43">
        <v>0</v>
      </c>
      <c r="S17" s="44">
        <v>0</v>
      </c>
      <c r="T17" s="57">
        <v>0</v>
      </c>
      <c r="U17" s="43">
        <v>0</v>
      </c>
      <c r="V17" s="44">
        <v>0</v>
      </c>
      <c r="W17" s="57">
        <v>0</v>
      </c>
      <c r="X17" s="43">
        <v>0</v>
      </c>
      <c r="Y17" s="44">
        <v>0</v>
      </c>
      <c r="Z17" s="71">
        <v>0</v>
      </c>
      <c r="AA17" s="43">
        <v>0</v>
      </c>
      <c r="AB17" s="44">
        <v>0</v>
      </c>
      <c r="AC17" s="71">
        <v>0</v>
      </c>
      <c r="AD17" s="43">
        <v>0</v>
      </c>
      <c r="AE17" s="44">
        <v>0</v>
      </c>
      <c r="AF17" s="71">
        <v>0</v>
      </c>
      <c r="AG17" s="43">
        <v>18</v>
      </c>
      <c r="AH17" s="44">
        <v>9</v>
      </c>
      <c r="AI17" s="57">
        <v>27</v>
      </c>
      <c r="AJ17" s="43">
        <v>13</v>
      </c>
      <c r="AK17" s="44">
        <v>2</v>
      </c>
      <c r="AL17" s="57">
        <v>15</v>
      </c>
      <c r="AM17" s="43">
        <v>82</v>
      </c>
      <c r="AN17" s="91">
        <v>19</v>
      </c>
      <c r="AO17" s="57">
        <v>101</v>
      </c>
      <c r="AP17" s="42">
        <v>4</v>
      </c>
      <c r="AQ17" s="34"/>
      <c r="AR17" s="33"/>
    </row>
    <row r="18" spans="1:44" s="35" customFormat="1" ht="21" customHeight="1" x14ac:dyDescent="0.2">
      <c r="A18" s="81" t="s">
        <v>30</v>
      </c>
      <c r="B18" s="82">
        <v>53</v>
      </c>
      <c r="C18" s="83">
        <v>25</v>
      </c>
      <c r="D18" s="53">
        <v>1</v>
      </c>
      <c r="E18" s="67">
        <v>26</v>
      </c>
      <c r="F18" s="83">
        <v>0</v>
      </c>
      <c r="G18" s="53">
        <v>0</v>
      </c>
      <c r="H18" s="67">
        <v>0</v>
      </c>
      <c r="I18" s="83">
        <v>0</v>
      </c>
      <c r="J18" s="53">
        <v>0</v>
      </c>
      <c r="K18" s="67">
        <v>0</v>
      </c>
      <c r="L18" s="83">
        <v>1</v>
      </c>
      <c r="M18" s="53">
        <v>1</v>
      </c>
      <c r="N18" s="67">
        <v>2</v>
      </c>
      <c r="O18" s="83">
        <v>0</v>
      </c>
      <c r="P18" s="53">
        <v>1</v>
      </c>
      <c r="Q18" s="67">
        <v>1</v>
      </c>
      <c r="R18" s="83">
        <v>0</v>
      </c>
      <c r="S18" s="53">
        <v>0</v>
      </c>
      <c r="T18" s="67">
        <v>0</v>
      </c>
      <c r="U18" s="83">
        <v>0</v>
      </c>
      <c r="V18" s="53">
        <v>0</v>
      </c>
      <c r="W18" s="67">
        <v>0</v>
      </c>
      <c r="X18" s="83">
        <v>2</v>
      </c>
      <c r="Y18" s="53">
        <v>0</v>
      </c>
      <c r="Z18" s="67">
        <v>2</v>
      </c>
      <c r="AA18" s="83">
        <v>0</v>
      </c>
      <c r="AB18" s="53">
        <v>0</v>
      </c>
      <c r="AC18" s="67">
        <v>0</v>
      </c>
      <c r="AD18" s="83">
        <v>0</v>
      </c>
      <c r="AE18" s="53">
        <v>0</v>
      </c>
      <c r="AF18" s="67">
        <v>0</v>
      </c>
      <c r="AG18" s="83">
        <v>3</v>
      </c>
      <c r="AH18" s="53">
        <v>0</v>
      </c>
      <c r="AI18" s="67">
        <v>3</v>
      </c>
      <c r="AJ18" s="83">
        <v>14</v>
      </c>
      <c r="AK18" s="53">
        <v>3</v>
      </c>
      <c r="AL18" s="68">
        <v>17</v>
      </c>
      <c r="AM18" s="83">
        <v>45</v>
      </c>
      <c r="AN18" s="89">
        <v>6</v>
      </c>
      <c r="AO18" s="54">
        <v>51</v>
      </c>
      <c r="AP18" s="82">
        <v>2</v>
      </c>
      <c r="AQ18" s="34"/>
      <c r="AR18" s="33"/>
    </row>
    <row r="19" spans="1:44" s="35" customFormat="1" ht="21" customHeight="1" x14ac:dyDescent="0.2">
      <c r="A19" s="84" t="s">
        <v>31</v>
      </c>
      <c r="B19" s="85">
        <v>40</v>
      </c>
      <c r="C19" s="86">
        <v>28</v>
      </c>
      <c r="D19" s="55">
        <v>2</v>
      </c>
      <c r="E19" s="69">
        <v>30</v>
      </c>
      <c r="F19" s="86"/>
      <c r="G19" s="55"/>
      <c r="H19" s="69">
        <v>0</v>
      </c>
      <c r="I19" s="86"/>
      <c r="J19" s="55"/>
      <c r="K19" s="69">
        <v>0</v>
      </c>
      <c r="L19" s="86">
        <v>1</v>
      </c>
      <c r="M19" s="55"/>
      <c r="N19" s="69">
        <v>1</v>
      </c>
      <c r="O19" s="86">
        <v>1</v>
      </c>
      <c r="P19" s="55">
        <v>1</v>
      </c>
      <c r="Q19" s="69">
        <v>2</v>
      </c>
      <c r="R19" s="86"/>
      <c r="S19" s="55"/>
      <c r="T19" s="69">
        <v>0</v>
      </c>
      <c r="U19" s="86"/>
      <c r="V19" s="55"/>
      <c r="W19" s="69">
        <v>0</v>
      </c>
      <c r="X19" s="86">
        <v>2</v>
      </c>
      <c r="Y19" s="55">
        <v>1</v>
      </c>
      <c r="Z19" s="69">
        <v>3</v>
      </c>
      <c r="AA19" s="86"/>
      <c r="AB19" s="55"/>
      <c r="AC19" s="69">
        <v>0</v>
      </c>
      <c r="AD19" s="86"/>
      <c r="AE19" s="55"/>
      <c r="AF19" s="69">
        <v>0</v>
      </c>
      <c r="AG19" s="86"/>
      <c r="AH19" s="55"/>
      <c r="AI19" s="69">
        <v>0</v>
      </c>
      <c r="AJ19" s="86">
        <v>2</v>
      </c>
      <c r="AK19" s="55"/>
      <c r="AL19" s="70">
        <v>2</v>
      </c>
      <c r="AM19" s="88">
        <v>34</v>
      </c>
      <c r="AN19" s="90">
        <v>4</v>
      </c>
      <c r="AO19" s="56">
        <v>38</v>
      </c>
      <c r="AP19" s="85">
        <v>2</v>
      </c>
      <c r="AQ19" s="34"/>
      <c r="AR19" s="33"/>
    </row>
    <row r="20" spans="1:44" s="35" customFormat="1" ht="21" customHeight="1" x14ac:dyDescent="0.2">
      <c r="A20" s="84" t="s">
        <v>32</v>
      </c>
      <c r="B20" s="85">
        <v>43</v>
      </c>
      <c r="C20" s="86">
        <v>25</v>
      </c>
      <c r="D20" s="55">
        <v>3</v>
      </c>
      <c r="E20" s="69">
        <v>28</v>
      </c>
      <c r="F20" s="86">
        <v>0</v>
      </c>
      <c r="G20" s="55">
        <v>0</v>
      </c>
      <c r="H20" s="69">
        <v>0</v>
      </c>
      <c r="I20" s="86">
        <v>0</v>
      </c>
      <c r="J20" s="55">
        <v>0</v>
      </c>
      <c r="K20" s="69">
        <v>0</v>
      </c>
      <c r="L20" s="86">
        <v>2</v>
      </c>
      <c r="M20" s="55">
        <v>0</v>
      </c>
      <c r="N20" s="69">
        <v>2</v>
      </c>
      <c r="O20" s="86">
        <v>1</v>
      </c>
      <c r="P20" s="55">
        <v>0</v>
      </c>
      <c r="Q20" s="69">
        <v>1</v>
      </c>
      <c r="R20" s="86">
        <v>0</v>
      </c>
      <c r="S20" s="55">
        <v>0</v>
      </c>
      <c r="T20" s="69">
        <v>0</v>
      </c>
      <c r="U20" s="86">
        <v>0</v>
      </c>
      <c r="V20" s="55">
        <v>0</v>
      </c>
      <c r="W20" s="69">
        <v>0</v>
      </c>
      <c r="X20" s="86">
        <v>1</v>
      </c>
      <c r="Y20" s="55">
        <v>0</v>
      </c>
      <c r="Z20" s="69">
        <v>1</v>
      </c>
      <c r="AA20" s="86">
        <v>0</v>
      </c>
      <c r="AB20" s="55">
        <v>0</v>
      </c>
      <c r="AC20" s="69">
        <v>0</v>
      </c>
      <c r="AD20" s="86">
        <v>0</v>
      </c>
      <c r="AE20" s="55">
        <v>0</v>
      </c>
      <c r="AF20" s="69">
        <v>0</v>
      </c>
      <c r="AG20" s="86">
        <v>2</v>
      </c>
      <c r="AH20" s="55">
        <v>0</v>
      </c>
      <c r="AI20" s="69">
        <v>2</v>
      </c>
      <c r="AJ20" s="86">
        <v>9</v>
      </c>
      <c r="AK20" s="55">
        <v>0</v>
      </c>
      <c r="AL20" s="70">
        <v>9</v>
      </c>
      <c r="AM20" s="88">
        <v>40</v>
      </c>
      <c r="AN20" s="90">
        <v>3</v>
      </c>
      <c r="AO20" s="56">
        <v>43</v>
      </c>
      <c r="AP20" s="85"/>
      <c r="AQ20" s="34"/>
      <c r="AR20" s="33"/>
    </row>
    <row r="21" spans="1:44" s="35" customFormat="1" ht="21" customHeight="1" x14ac:dyDescent="0.2">
      <c r="A21" s="87" t="s">
        <v>33</v>
      </c>
      <c r="B21" s="42">
        <v>37</v>
      </c>
      <c r="C21" s="43">
        <v>22</v>
      </c>
      <c r="D21" s="44"/>
      <c r="E21" s="57">
        <v>22</v>
      </c>
      <c r="F21" s="43"/>
      <c r="G21" s="44"/>
      <c r="H21" s="57">
        <v>0</v>
      </c>
      <c r="I21" s="43"/>
      <c r="J21" s="44"/>
      <c r="K21" s="57">
        <v>0</v>
      </c>
      <c r="L21" s="43">
        <v>1</v>
      </c>
      <c r="M21" s="44"/>
      <c r="N21" s="71">
        <v>1</v>
      </c>
      <c r="O21" s="43">
        <v>1</v>
      </c>
      <c r="P21" s="44"/>
      <c r="Q21" s="57">
        <v>1</v>
      </c>
      <c r="R21" s="43"/>
      <c r="S21" s="44"/>
      <c r="T21" s="57">
        <v>0</v>
      </c>
      <c r="U21" s="43"/>
      <c r="V21" s="44"/>
      <c r="W21" s="57">
        <v>0</v>
      </c>
      <c r="X21" s="43"/>
      <c r="Y21" s="44"/>
      <c r="Z21" s="71">
        <v>0</v>
      </c>
      <c r="AA21" s="43"/>
      <c r="AB21" s="44"/>
      <c r="AC21" s="71">
        <v>0</v>
      </c>
      <c r="AD21" s="43"/>
      <c r="AE21" s="44"/>
      <c r="AF21" s="71">
        <v>0</v>
      </c>
      <c r="AG21" s="43">
        <v>1</v>
      </c>
      <c r="AH21" s="44"/>
      <c r="AI21" s="57">
        <v>1</v>
      </c>
      <c r="AJ21" s="43">
        <v>7</v>
      </c>
      <c r="AK21" s="44">
        <v>2</v>
      </c>
      <c r="AL21" s="57">
        <v>9</v>
      </c>
      <c r="AM21" s="43">
        <v>32</v>
      </c>
      <c r="AN21" s="91">
        <v>2</v>
      </c>
      <c r="AO21" s="57">
        <v>34</v>
      </c>
      <c r="AP21" s="42">
        <v>3</v>
      </c>
      <c r="AQ21" s="34"/>
      <c r="AR21" s="33"/>
    </row>
    <row r="22" spans="1:44" s="35" customFormat="1" ht="21" customHeight="1" x14ac:dyDescent="0.2">
      <c r="A22" s="81" t="s">
        <v>34</v>
      </c>
      <c r="B22" s="82">
        <v>37</v>
      </c>
      <c r="C22" s="83">
        <v>13</v>
      </c>
      <c r="D22" s="53"/>
      <c r="E22" s="67">
        <v>13</v>
      </c>
      <c r="F22" s="83"/>
      <c r="G22" s="53"/>
      <c r="H22" s="67">
        <v>0</v>
      </c>
      <c r="I22" s="83"/>
      <c r="J22" s="53"/>
      <c r="K22" s="67">
        <v>0</v>
      </c>
      <c r="L22" s="83">
        <v>1</v>
      </c>
      <c r="M22" s="53"/>
      <c r="N22" s="67">
        <v>1</v>
      </c>
      <c r="O22" s="83"/>
      <c r="P22" s="53">
        <v>1</v>
      </c>
      <c r="Q22" s="67">
        <v>1</v>
      </c>
      <c r="R22" s="83"/>
      <c r="S22" s="53"/>
      <c r="T22" s="67">
        <v>0</v>
      </c>
      <c r="U22" s="83"/>
      <c r="V22" s="53"/>
      <c r="W22" s="67">
        <v>0</v>
      </c>
      <c r="X22" s="83"/>
      <c r="Y22" s="53"/>
      <c r="Z22" s="67">
        <v>0</v>
      </c>
      <c r="AA22" s="83"/>
      <c r="AB22" s="53"/>
      <c r="AC22" s="67">
        <v>0</v>
      </c>
      <c r="AD22" s="83"/>
      <c r="AE22" s="53"/>
      <c r="AF22" s="67">
        <v>0</v>
      </c>
      <c r="AG22" s="83">
        <v>1</v>
      </c>
      <c r="AH22" s="53"/>
      <c r="AI22" s="67">
        <v>1</v>
      </c>
      <c r="AJ22" s="83">
        <v>19</v>
      </c>
      <c r="AK22" s="53"/>
      <c r="AL22" s="68">
        <v>19</v>
      </c>
      <c r="AM22" s="83">
        <v>34</v>
      </c>
      <c r="AN22" s="89">
        <v>1</v>
      </c>
      <c r="AO22" s="54">
        <v>35</v>
      </c>
      <c r="AP22" s="82">
        <v>2</v>
      </c>
      <c r="AQ22" s="34"/>
      <c r="AR22" s="33"/>
    </row>
    <row r="23" spans="1:44" s="35" customFormat="1" ht="21" customHeight="1" x14ac:dyDescent="0.2">
      <c r="A23" s="84" t="s">
        <v>35</v>
      </c>
      <c r="B23" s="85">
        <v>57</v>
      </c>
      <c r="C23" s="86">
        <v>18</v>
      </c>
      <c r="D23" s="55">
        <v>1</v>
      </c>
      <c r="E23" s="69">
        <v>19</v>
      </c>
      <c r="F23" s="86"/>
      <c r="G23" s="55"/>
      <c r="H23" s="69">
        <v>0</v>
      </c>
      <c r="I23" s="86"/>
      <c r="J23" s="55"/>
      <c r="K23" s="69">
        <v>0</v>
      </c>
      <c r="L23" s="86">
        <v>2</v>
      </c>
      <c r="M23" s="55">
        <v>1</v>
      </c>
      <c r="N23" s="69">
        <v>3</v>
      </c>
      <c r="O23" s="86">
        <v>2</v>
      </c>
      <c r="P23" s="55">
        <v>3</v>
      </c>
      <c r="Q23" s="69">
        <v>5</v>
      </c>
      <c r="R23" s="86"/>
      <c r="S23" s="55"/>
      <c r="T23" s="69">
        <v>0</v>
      </c>
      <c r="U23" s="86"/>
      <c r="V23" s="55"/>
      <c r="W23" s="69">
        <v>0</v>
      </c>
      <c r="X23" s="86"/>
      <c r="Y23" s="55"/>
      <c r="Z23" s="69">
        <v>0</v>
      </c>
      <c r="AA23" s="86"/>
      <c r="AB23" s="55"/>
      <c r="AC23" s="69">
        <v>0</v>
      </c>
      <c r="AD23" s="86"/>
      <c r="AE23" s="55"/>
      <c r="AF23" s="69">
        <v>0</v>
      </c>
      <c r="AG23" s="86">
        <v>1</v>
      </c>
      <c r="AH23" s="55">
        <v>0</v>
      </c>
      <c r="AI23" s="69">
        <v>1</v>
      </c>
      <c r="AJ23" s="86">
        <v>25</v>
      </c>
      <c r="AK23" s="55">
        <v>3</v>
      </c>
      <c r="AL23" s="70">
        <v>28</v>
      </c>
      <c r="AM23" s="88">
        <v>48</v>
      </c>
      <c r="AN23" s="90">
        <v>8</v>
      </c>
      <c r="AO23" s="56">
        <v>56</v>
      </c>
      <c r="AP23" s="85">
        <v>1</v>
      </c>
      <c r="AQ23" s="34"/>
      <c r="AR23" s="33"/>
    </row>
    <row r="24" spans="1:44" s="35" customFormat="1" ht="21" customHeight="1" x14ac:dyDescent="0.2">
      <c r="A24" s="84" t="s">
        <v>36</v>
      </c>
      <c r="B24" s="85">
        <v>46</v>
      </c>
      <c r="C24" s="86">
        <v>28</v>
      </c>
      <c r="D24" s="55">
        <v>1</v>
      </c>
      <c r="E24" s="69">
        <v>29</v>
      </c>
      <c r="F24" s="86"/>
      <c r="G24" s="55"/>
      <c r="H24" s="69">
        <v>0</v>
      </c>
      <c r="I24" s="86"/>
      <c r="J24" s="55"/>
      <c r="K24" s="69">
        <v>0</v>
      </c>
      <c r="L24" s="86">
        <v>2</v>
      </c>
      <c r="M24" s="55"/>
      <c r="N24" s="69">
        <v>2</v>
      </c>
      <c r="O24" s="86"/>
      <c r="P24" s="55">
        <v>1</v>
      </c>
      <c r="Q24" s="69">
        <v>1</v>
      </c>
      <c r="R24" s="86"/>
      <c r="S24" s="55"/>
      <c r="T24" s="69">
        <v>0</v>
      </c>
      <c r="U24" s="86"/>
      <c r="V24" s="55"/>
      <c r="W24" s="69">
        <v>0</v>
      </c>
      <c r="X24" s="86"/>
      <c r="Y24" s="55"/>
      <c r="Z24" s="69">
        <v>0</v>
      </c>
      <c r="AA24" s="86"/>
      <c r="AB24" s="55"/>
      <c r="AC24" s="69">
        <v>0</v>
      </c>
      <c r="AD24" s="86"/>
      <c r="AE24" s="55"/>
      <c r="AF24" s="69">
        <v>0</v>
      </c>
      <c r="AG24" s="86">
        <v>3</v>
      </c>
      <c r="AH24" s="55">
        <v>1</v>
      </c>
      <c r="AI24" s="69">
        <v>4</v>
      </c>
      <c r="AJ24" s="86">
        <v>9</v>
      </c>
      <c r="AK24" s="55">
        <v>1</v>
      </c>
      <c r="AL24" s="70">
        <v>10</v>
      </c>
      <c r="AM24" s="88">
        <v>42</v>
      </c>
      <c r="AN24" s="90">
        <v>4</v>
      </c>
      <c r="AO24" s="56">
        <v>46</v>
      </c>
      <c r="AP24" s="85"/>
      <c r="AQ24" s="34"/>
      <c r="AR24" s="33"/>
    </row>
    <row r="25" spans="1:44" s="35" customFormat="1" ht="21" customHeight="1" x14ac:dyDescent="0.2">
      <c r="A25" s="84" t="s">
        <v>37</v>
      </c>
      <c r="B25" s="85">
        <v>68</v>
      </c>
      <c r="C25" s="86">
        <v>33</v>
      </c>
      <c r="D25" s="55">
        <v>1</v>
      </c>
      <c r="E25" s="69">
        <v>34</v>
      </c>
      <c r="F25" s="86"/>
      <c r="G25" s="55"/>
      <c r="H25" s="69">
        <v>0</v>
      </c>
      <c r="I25" s="86"/>
      <c r="J25" s="55"/>
      <c r="K25" s="69">
        <v>0</v>
      </c>
      <c r="L25" s="86">
        <v>3</v>
      </c>
      <c r="M25" s="55">
        <v>2</v>
      </c>
      <c r="N25" s="69">
        <v>5</v>
      </c>
      <c r="O25" s="86"/>
      <c r="P25" s="55">
        <v>1</v>
      </c>
      <c r="Q25" s="69">
        <v>1</v>
      </c>
      <c r="R25" s="86"/>
      <c r="S25" s="55"/>
      <c r="T25" s="69">
        <v>0</v>
      </c>
      <c r="U25" s="86"/>
      <c r="V25" s="55"/>
      <c r="W25" s="69">
        <v>0</v>
      </c>
      <c r="X25" s="86"/>
      <c r="Y25" s="55"/>
      <c r="Z25" s="69">
        <v>0</v>
      </c>
      <c r="AA25" s="86"/>
      <c r="AB25" s="55"/>
      <c r="AC25" s="69">
        <v>0</v>
      </c>
      <c r="AD25" s="86"/>
      <c r="AE25" s="55"/>
      <c r="AF25" s="69">
        <v>0</v>
      </c>
      <c r="AG25" s="86">
        <v>4</v>
      </c>
      <c r="AH25" s="55"/>
      <c r="AI25" s="69">
        <v>4</v>
      </c>
      <c r="AJ25" s="86">
        <v>18</v>
      </c>
      <c r="AK25" s="55">
        <v>5</v>
      </c>
      <c r="AL25" s="70">
        <v>23</v>
      </c>
      <c r="AM25" s="88">
        <v>58</v>
      </c>
      <c r="AN25" s="90">
        <v>9</v>
      </c>
      <c r="AO25" s="56">
        <v>67</v>
      </c>
      <c r="AP25" s="85">
        <v>1</v>
      </c>
      <c r="AQ25" s="34"/>
      <c r="AR25" s="33"/>
    </row>
    <row r="26" spans="1:44" s="35" customFormat="1" ht="21" customHeight="1" x14ac:dyDescent="0.2">
      <c r="A26" s="84" t="s">
        <v>38</v>
      </c>
      <c r="B26" s="85">
        <v>102</v>
      </c>
      <c r="C26" s="86">
        <v>52</v>
      </c>
      <c r="D26" s="55">
        <v>2</v>
      </c>
      <c r="E26" s="69">
        <v>54</v>
      </c>
      <c r="F26" s="86"/>
      <c r="G26" s="55"/>
      <c r="H26" s="69">
        <v>0</v>
      </c>
      <c r="I26" s="86"/>
      <c r="J26" s="55"/>
      <c r="K26" s="69">
        <v>0</v>
      </c>
      <c r="L26" s="86">
        <v>5</v>
      </c>
      <c r="M26" s="55"/>
      <c r="N26" s="69">
        <v>5</v>
      </c>
      <c r="O26" s="86"/>
      <c r="P26" s="55"/>
      <c r="Q26" s="69">
        <v>0</v>
      </c>
      <c r="R26" s="86"/>
      <c r="S26" s="55"/>
      <c r="T26" s="69">
        <v>0</v>
      </c>
      <c r="U26" s="86"/>
      <c r="V26" s="55"/>
      <c r="W26" s="69">
        <v>0</v>
      </c>
      <c r="X26" s="86"/>
      <c r="Y26" s="55"/>
      <c r="Z26" s="69">
        <v>0</v>
      </c>
      <c r="AA26" s="86"/>
      <c r="AB26" s="55"/>
      <c r="AC26" s="69">
        <v>0</v>
      </c>
      <c r="AD26" s="86"/>
      <c r="AE26" s="55"/>
      <c r="AF26" s="69">
        <v>0</v>
      </c>
      <c r="AG26" s="86">
        <v>14</v>
      </c>
      <c r="AH26" s="55">
        <v>2</v>
      </c>
      <c r="AI26" s="69">
        <v>16</v>
      </c>
      <c r="AJ26" s="86">
        <v>21</v>
      </c>
      <c r="AK26" s="55">
        <v>2</v>
      </c>
      <c r="AL26" s="70">
        <v>23</v>
      </c>
      <c r="AM26" s="88">
        <v>92</v>
      </c>
      <c r="AN26" s="90">
        <v>6</v>
      </c>
      <c r="AO26" s="56">
        <v>98</v>
      </c>
      <c r="AP26" s="85">
        <v>4</v>
      </c>
      <c r="AQ26" s="34"/>
      <c r="AR26" s="33"/>
    </row>
    <row r="27" spans="1:44" s="35" customFormat="1" ht="21" customHeight="1" x14ac:dyDescent="0.2">
      <c r="A27" s="87" t="s">
        <v>39</v>
      </c>
      <c r="B27" s="42">
        <v>51</v>
      </c>
      <c r="C27" s="43">
        <v>19</v>
      </c>
      <c r="D27" s="44">
        <v>1</v>
      </c>
      <c r="E27" s="57">
        <v>20</v>
      </c>
      <c r="F27" s="43"/>
      <c r="G27" s="44"/>
      <c r="H27" s="57">
        <v>0</v>
      </c>
      <c r="I27" s="43"/>
      <c r="J27" s="44"/>
      <c r="K27" s="57">
        <v>0</v>
      </c>
      <c r="L27" s="43">
        <v>2</v>
      </c>
      <c r="M27" s="44"/>
      <c r="N27" s="71">
        <v>2</v>
      </c>
      <c r="O27" s="43"/>
      <c r="P27" s="44">
        <v>1</v>
      </c>
      <c r="Q27" s="57">
        <v>1</v>
      </c>
      <c r="R27" s="43"/>
      <c r="S27" s="44"/>
      <c r="T27" s="57">
        <v>0</v>
      </c>
      <c r="U27" s="43"/>
      <c r="V27" s="44"/>
      <c r="W27" s="57">
        <v>0</v>
      </c>
      <c r="X27" s="43"/>
      <c r="Y27" s="44"/>
      <c r="Z27" s="71">
        <v>0</v>
      </c>
      <c r="AA27" s="43"/>
      <c r="AB27" s="44"/>
      <c r="AC27" s="71">
        <v>0</v>
      </c>
      <c r="AD27" s="43"/>
      <c r="AE27" s="44"/>
      <c r="AF27" s="71">
        <v>0</v>
      </c>
      <c r="AG27" s="43">
        <v>10</v>
      </c>
      <c r="AH27" s="44"/>
      <c r="AI27" s="57">
        <v>10</v>
      </c>
      <c r="AJ27" s="43">
        <v>13</v>
      </c>
      <c r="AK27" s="44">
        <v>3</v>
      </c>
      <c r="AL27" s="57">
        <v>16</v>
      </c>
      <c r="AM27" s="43">
        <v>44</v>
      </c>
      <c r="AN27" s="91">
        <v>5</v>
      </c>
      <c r="AO27" s="57">
        <v>49</v>
      </c>
      <c r="AP27" s="42">
        <v>2</v>
      </c>
      <c r="AQ27" s="34"/>
      <c r="AR27" s="33"/>
    </row>
    <row r="28" spans="1:44" s="35" customFormat="1" ht="21" customHeight="1" x14ac:dyDescent="0.2">
      <c r="A28" s="81" t="s">
        <v>40</v>
      </c>
      <c r="B28" s="82">
        <v>44</v>
      </c>
      <c r="C28" s="83">
        <v>15</v>
      </c>
      <c r="D28" s="53"/>
      <c r="E28" s="67">
        <v>15</v>
      </c>
      <c r="F28" s="83"/>
      <c r="G28" s="53"/>
      <c r="H28" s="67">
        <v>0</v>
      </c>
      <c r="I28" s="83"/>
      <c r="J28" s="53"/>
      <c r="K28" s="67">
        <v>0</v>
      </c>
      <c r="L28" s="83">
        <v>1</v>
      </c>
      <c r="M28" s="53">
        <v>1</v>
      </c>
      <c r="N28" s="67">
        <v>2</v>
      </c>
      <c r="O28" s="83">
        <v>2</v>
      </c>
      <c r="P28" s="53">
        <v>2</v>
      </c>
      <c r="Q28" s="67">
        <v>4</v>
      </c>
      <c r="R28" s="83"/>
      <c r="S28" s="53"/>
      <c r="T28" s="67">
        <v>0</v>
      </c>
      <c r="U28" s="83"/>
      <c r="V28" s="53"/>
      <c r="W28" s="67">
        <v>0</v>
      </c>
      <c r="X28" s="83"/>
      <c r="Y28" s="53"/>
      <c r="Z28" s="67">
        <v>0</v>
      </c>
      <c r="AA28" s="83"/>
      <c r="AB28" s="53"/>
      <c r="AC28" s="67">
        <v>0</v>
      </c>
      <c r="AD28" s="83"/>
      <c r="AE28" s="53"/>
      <c r="AF28" s="67">
        <v>0</v>
      </c>
      <c r="AG28" s="83">
        <v>10</v>
      </c>
      <c r="AH28" s="53">
        <v>2</v>
      </c>
      <c r="AI28" s="67">
        <v>12</v>
      </c>
      <c r="AJ28" s="83">
        <v>8</v>
      </c>
      <c r="AK28" s="53">
        <v>2</v>
      </c>
      <c r="AL28" s="68">
        <v>10</v>
      </c>
      <c r="AM28" s="83">
        <v>36</v>
      </c>
      <c r="AN28" s="89">
        <v>7</v>
      </c>
      <c r="AO28" s="54">
        <v>43</v>
      </c>
      <c r="AP28" s="82">
        <v>1</v>
      </c>
      <c r="AQ28" s="34"/>
      <c r="AR28" s="33"/>
    </row>
    <row r="29" spans="1:44" s="35" customFormat="1" ht="21" customHeight="1" x14ac:dyDescent="0.2">
      <c r="A29" s="84" t="s">
        <v>41</v>
      </c>
      <c r="B29" s="85">
        <v>60</v>
      </c>
      <c r="C29" s="86">
        <v>24</v>
      </c>
      <c r="D29" s="55">
        <v>3</v>
      </c>
      <c r="E29" s="69">
        <v>27</v>
      </c>
      <c r="F29" s="86">
        <v>2</v>
      </c>
      <c r="G29" s="55">
        <v>0</v>
      </c>
      <c r="H29" s="69">
        <v>2</v>
      </c>
      <c r="I29" s="86">
        <v>2</v>
      </c>
      <c r="J29" s="55">
        <v>1</v>
      </c>
      <c r="K29" s="69">
        <v>3</v>
      </c>
      <c r="L29" s="86">
        <v>4</v>
      </c>
      <c r="M29" s="55">
        <v>1</v>
      </c>
      <c r="N29" s="69">
        <v>5</v>
      </c>
      <c r="O29" s="86">
        <v>7</v>
      </c>
      <c r="P29" s="55">
        <v>5</v>
      </c>
      <c r="Q29" s="69">
        <v>12</v>
      </c>
      <c r="R29" s="86">
        <v>3</v>
      </c>
      <c r="S29" s="55">
        <v>2</v>
      </c>
      <c r="T29" s="69">
        <v>5</v>
      </c>
      <c r="U29" s="86">
        <v>0</v>
      </c>
      <c r="V29" s="55">
        <v>0</v>
      </c>
      <c r="W29" s="69">
        <v>0</v>
      </c>
      <c r="X29" s="86">
        <v>0</v>
      </c>
      <c r="Y29" s="55">
        <v>0</v>
      </c>
      <c r="Z29" s="69">
        <v>0</v>
      </c>
      <c r="AA29" s="86">
        <v>0</v>
      </c>
      <c r="AB29" s="55">
        <v>0</v>
      </c>
      <c r="AC29" s="69">
        <v>0</v>
      </c>
      <c r="AD29" s="86">
        <v>0</v>
      </c>
      <c r="AE29" s="55">
        <v>0</v>
      </c>
      <c r="AF29" s="69">
        <v>0</v>
      </c>
      <c r="AG29" s="86">
        <v>0</v>
      </c>
      <c r="AH29" s="55">
        <v>0</v>
      </c>
      <c r="AI29" s="69">
        <v>0</v>
      </c>
      <c r="AJ29" s="86">
        <v>5</v>
      </c>
      <c r="AK29" s="55">
        <v>1</v>
      </c>
      <c r="AL29" s="70">
        <v>6</v>
      </c>
      <c r="AM29" s="88">
        <v>47</v>
      </c>
      <c r="AN29" s="90">
        <v>13</v>
      </c>
      <c r="AO29" s="56">
        <v>60</v>
      </c>
      <c r="AP29" s="85"/>
      <c r="AQ29" s="34"/>
      <c r="AR29" s="33"/>
    </row>
    <row r="30" spans="1:44" s="35" customFormat="1" ht="21" customHeight="1" x14ac:dyDescent="0.2">
      <c r="A30" s="84" t="s">
        <v>42</v>
      </c>
      <c r="B30" s="85">
        <v>88</v>
      </c>
      <c r="C30" s="86">
        <v>15</v>
      </c>
      <c r="D30" s="55">
        <v>0</v>
      </c>
      <c r="E30" s="69">
        <v>15</v>
      </c>
      <c r="F30" s="86">
        <v>0</v>
      </c>
      <c r="G30" s="55">
        <v>1</v>
      </c>
      <c r="H30" s="69">
        <v>1</v>
      </c>
      <c r="I30" s="86">
        <v>0</v>
      </c>
      <c r="J30" s="55">
        <v>0</v>
      </c>
      <c r="K30" s="69">
        <v>0</v>
      </c>
      <c r="L30" s="86">
        <v>13</v>
      </c>
      <c r="M30" s="55">
        <v>2</v>
      </c>
      <c r="N30" s="69">
        <v>15</v>
      </c>
      <c r="O30" s="86">
        <v>1</v>
      </c>
      <c r="P30" s="55">
        <v>1</v>
      </c>
      <c r="Q30" s="69">
        <v>2</v>
      </c>
      <c r="R30" s="86">
        <v>0</v>
      </c>
      <c r="S30" s="55">
        <v>0</v>
      </c>
      <c r="T30" s="69">
        <v>0</v>
      </c>
      <c r="U30" s="86">
        <v>0</v>
      </c>
      <c r="V30" s="55">
        <v>0</v>
      </c>
      <c r="W30" s="69">
        <v>0</v>
      </c>
      <c r="X30" s="86">
        <v>0</v>
      </c>
      <c r="Y30" s="55">
        <v>0</v>
      </c>
      <c r="Z30" s="69">
        <v>0</v>
      </c>
      <c r="AA30" s="86">
        <v>0</v>
      </c>
      <c r="AB30" s="55">
        <v>0</v>
      </c>
      <c r="AC30" s="69">
        <v>0</v>
      </c>
      <c r="AD30" s="86">
        <v>0</v>
      </c>
      <c r="AE30" s="55">
        <v>0</v>
      </c>
      <c r="AF30" s="69">
        <v>0</v>
      </c>
      <c r="AG30" s="86">
        <v>45</v>
      </c>
      <c r="AH30" s="55">
        <v>2</v>
      </c>
      <c r="AI30" s="69">
        <v>47</v>
      </c>
      <c r="AJ30" s="86">
        <v>4</v>
      </c>
      <c r="AK30" s="55">
        <v>0</v>
      </c>
      <c r="AL30" s="70">
        <v>4</v>
      </c>
      <c r="AM30" s="88">
        <v>78</v>
      </c>
      <c r="AN30" s="90">
        <v>6</v>
      </c>
      <c r="AO30" s="56">
        <v>84</v>
      </c>
      <c r="AP30" s="85">
        <v>4</v>
      </c>
      <c r="AQ30" s="34"/>
      <c r="AR30" s="33"/>
    </row>
    <row r="31" spans="1:44" s="35" customFormat="1" ht="21" customHeight="1" x14ac:dyDescent="0.2">
      <c r="A31" s="84" t="s">
        <v>43</v>
      </c>
      <c r="B31" s="85">
        <v>86</v>
      </c>
      <c r="C31" s="86">
        <v>25</v>
      </c>
      <c r="D31" s="55">
        <v>1</v>
      </c>
      <c r="E31" s="69">
        <v>26</v>
      </c>
      <c r="F31" s="86">
        <v>0</v>
      </c>
      <c r="G31" s="55">
        <v>0</v>
      </c>
      <c r="H31" s="69">
        <v>0</v>
      </c>
      <c r="I31" s="86">
        <v>5</v>
      </c>
      <c r="J31" s="55">
        <v>1</v>
      </c>
      <c r="K31" s="69">
        <v>6</v>
      </c>
      <c r="L31" s="86">
        <v>9</v>
      </c>
      <c r="M31" s="55">
        <v>2</v>
      </c>
      <c r="N31" s="69">
        <v>11</v>
      </c>
      <c r="O31" s="86">
        <v>1</v>
      </c>
      <c r="P31" s="55">
        <v>4</v>
      </c>
      <c r="Q31" s="69">
        <v>5</v>
      </c>
      <c r="R31" s="86">
        <v>0</v>
      </c>
      <c r="S31" s="55">
        <v>0</v>
      </c>
      <c r="T31" s="69">
        <v>0</v>
      </c>
      <c r="U31" s="86">
        <v>0</v>
      </c>
      <c r="V31" s="55">
        <v>0</v>
      </c>
      <c r="W31" s="69">
        <v>0</v>
      </c>
      <c r="X31" s="86">
        <v>0</v>
      </c>
      <c r="Y31" s="55">
        <v>0</v>
      </c>
      <c r="Z31" s="69">
        <v>0</v>
      </c>
      <c r="AA31" s="86">
        <v>0</v>
      </c>
      <c r="AB31" s="55">
        <v>0</v>
      </c>
      <c r="AC31" s="69">
        <v>0</v>
      </c>
      <c r="AD31" s="86"/>
      <c r="AE31" s="55"/>
      <c r="AF31" s="69">
        <v>0</v>
      </c>
      <c r="AG31" s="86">
        <v>5</v>
      </c>
      <c r="AH31" s="55">
        <v>0</v>
      </c>
      <c r="AI31" s="69">
        <v>5</v>
      </c>
      <c r="AJ31" s="86">
        <v>22</v>
      </c>
      <c r="AK31" s="55">
        <v>4</v>
      </c>
      <c r="AL31" s="70">
        <v>26</v>
      </c>
      <c r="AM31" s="88">
        <v>67</v>
      </c>
      <c r="AN31" s="90">
        <v>12</v>
      </c>
      <c r="AO31" s="56">
        <v>79</v>
      </c>
      <c r="AP31" s="85">
        <v>7</v>
      </c>
      <c r="AQ31" s="34"/>
      <c r="AR31" s="33"/>
    </row>
    <row r="32" spans="1:44" s="35" customFormat="1" ht="21" customHeight="1" x14ac:dyDescent="0.2">
      <c r="A32" s="84" t="s">
        <v>44</v>
      </c>
      <c r="B32" s="85">
        <v>43</v>
      </c>
      <c r="C32" s="86">
        <v>24</v>
      </c>
      <c r="D32" s="55">
        <v>0</v>
      </c>
      <c r="E32" s="69">
        <v>24</v>
      </c>
      <c r="F32" s="86">
        <v>5</v>
      </c>
      <c r="G32" s="55">
        <v>0</v>
      </c>
      <c r="H32" s="69">
        <v>5</v>
      </c>
      <c r="I32" s="86">
        <v>3</v>
      </c>
      <c r="J32" s="55">
        <v>0</v>
      </c>
      <c r="K32" s="69">
        <v>3</v>
      </c>
      <c r="L32" s="86">
        <v>3</v>
      </c>
      <c r="M32" s="55">
        <v>0</v>
      </c>
      <c r="N32" s="69">
        <v>3</v>
      </c>
      <c r="O32" s="86">
        <v>1</v>
      </c>
      <c r="P32" s="55">
        <v>3</v>
      </c>
      <c r="Q32" s="69">
        <v>4</v>
      </c>
      <c r="R32" s="86">
        <v>0</v>
      </c>
      <c r="S32" s="55">
        <v>0</v>
      </c>
      <c r="T32" s="69">
        <v>0</v>
      </c>
      <c r="U32" s="86">
        <v>0</v>
      </c>
      <c r="V32" s="55">
        <v>0</v>
      </c>
      <c r="W32" s="69">
        <v>0</v>
      </c>
      <c r="X32" s="86">
        <v>0</v>
      </c>
      <c r="Y32" s="55">
        <v>0</v>
      </c>
      <c r="Z32" s="69">
        <v>0</v>
      </c>
      <c r="AA32" s="86">
        <v>0</v>
      </c>
      <c r="AB32" s="55">
        <v>0</v>
      </c>
      <c r="AC32" s="69">
        <v>0</v>
      </c>
      <c r="AD32" s="86">
        <v>0</v>
      </c>
      <c r="AE32" s="55">
        <v>0</v>
      </c>
      <c r="AF32" s="69">
        <v>0</v>
      </c>
      <c r="AG32" s="86">
        <v>0</v>
      </c>
      <c r="AH32" s="55">
        <v>0</v>
      </c>
      <c r="AI32" s="69">
        <v>0</v>
      </c>
      <c r="AJ32" s="86">
        <v>2</v>
      </c>
      <c r="AK32" s="55">
        <v>0</v>
      </c>
      <c r="AL32" s="70">
        <v>2</v>
      </c>
      <c r="AM32" s="88">
        <v>38</v>
      </c>
      <c r="AN32" s="90">
        <v>3</v>
      </c>
      <c r="AO32" s="56">
        <v>41</v>
      </c>
      <c r="AP32" s="85">
        <v>2</v>
      </c>
      <c r="AQ32" s="34"/>
      <c r="AR32" s="33"/>
    </row>
    <row r="33" spans="1:44" s="35" customFormat="1" ht="21" customHeight="1" x14ac:dyDescent="0.2">
      <c r="A33" s="87" t="s">
        <v>45</v>
      </c>
      <c r="B33" s="42">
        <v>42</v>
      </c>
      <c r="C33" s="43">
        <v>23</v>
      </c>
      <c r="D33" s="44">
        <v>1</v>
      </c>
      <c r="E33" s="57">
        <v>24</v>
      </c>
      <c r="F33" s="43">
        <v>1</v>
      </c>
      <c r="G33" s="44"/>
      <c r="H33" s="57">
        <v>1</v>
      </c>
      <c r="I33" s="43">
        <v>1</v>
      </c>
      <c r="J33" s="44"/>
      <c r="K33" s="57">
        <v>1</v>
      </c>
      <c r="L33" s="43">
        <v>3</v>
      </c>
      <c r="M33" s="44"/>
      <c r="N33" s="71">
        <v>3</v>
      </c>
      <c r="O33" s="43">
        <v>3</v>
      </c>
      <c r="P33" s="44">
        <v>1</v>
      </c>
      <c r="Q33" s="57">
        <v>4</v>
      </c>
      <c r="R33" s="43">
        <v>1</v>
      </c>
      <c r="S33" s="44"/>
      <c r="T33" s="57">
        <v>1</v>
      </c>
      <c r="U33" s="43"/>
      <c r="V33" s="44"/>
      <c r="W33" s="57">
        <v>0</v>
      </c>
      <c r="X33" s="43"/>
      <c r="Y33" s="44"/>
      <c r="Z33" s="71">
        <v>0</v>
      </c>
      <c r="AA33" s="43"/>
      <c r="AB33" s="44"/>
      <c r="AC33" s="71">
        <v>0</v>
      </c>
      <c r="AD33" s="43"/>
      <c r="AE33" s="44"/>
      <c r="AF33" s="71">
        <v>0</v>
      </c>
      <c r="AG33" s="43"/>
      <c r="AH33" s="44"/>
      <c r="AI33" s="57">
        <v>0</v>
      </c>
      <c r="AJ33" s="43">
        <v>6</v>
      </c>
      <c r="AK33" s="44">
        <v>1</v>
      </c>
      <c r="AL33" s="57">
        <v>7</v>
      </c>
      <c r="AM33" s="43">
        <v>38</v>
      </c>
      <c r="AN33" s="91">
        <v>3</v>
      </c>
      <c r="AO33" s="57">
        <v>41</v>
      </c>
      <c r="AP33" s="42">
        <v>1</v>
      </c>
      <c r="AQ33" s="34"/>
      <c r="AR33" s="33"/>
    </row>
    <row r="34" spans="1:44" s="35" customFormat="1" ht="21" customHeight="1" x14ac:dyDescent="0.2">
      <c r="A34" s="81" t="s">
        <v>46</v>
      </c>
      <c r="B34" s="82">
        <v>35</v>
      </c>
      <c r="C34" s="83">
        <v>13</v>
      </c>
      <c r="D34" s="53"/>
      <c r="E34" s="67">
        <v>13</v>
      </c>
      <c r="F34" s="83">
        <v>5</v>
      </c>
      <c r="G34" s="53">
        <v>1</v>
      </c>
      <c r="H34" s="67">
        <v>6</v>
      </c>
      <c r="I34" s="83"/>
      <c r="J34" s="53"/>
      <c r="K34" s="67">
        <v>0</v>
      </c>
      <c r="L34" s="83">
        <v>3</v>
      </c>
      <c r="M34" s="53"/>
      <c r="N34" s="67">
        <v>3</v>
      </c>
      <c r="O34" s="83"/>
      <c r="P34" s="53">
        <v>1</v>
      </c>
      <c r="Q34" s="67">
        <v>1</v>
      </c>
      <c r="R34" s="83"/>
      <c r="S34" s="53"/>
      <c r="T34" s="67">
        <v>0</v>
      </c>
      <c r="U34" s="83"/>
      <c r="V34" s="53"/>
      <c r="W34" s="67">
        <v>0</v>
      </c>
      <c r="X34" s="83"/>
      <c r="Y34" s="53"/>
      <c r="Z34" s="67">
        <v>0</v>
      </c>
      <c r="AA34" s="83"/>
      <c r="AB34" s="53"/>
      <c r="AC34" s="67">
        <v>0</v>
      </c>
      <c r="AD34" s="83"/>
      <c r="AE34" s="53"/>
      <c r="AF34" s="67">
        <v>0</v>
      </c>
      <c r="AG34" s="83"/>
      <c r="AH34" s="53"/>
      <c r="AI34" s="67">
        <v>0</v>
      </c>
      <c r="AJ34" s="83">
        <v>8</v>
      </c>
      <c r="AK34" s="53">
        <v>3</v>
      </c>
      <c r="AL34" s="68">
        <v>11</v>
      </c>
      <c r="AM34" s="83">
        <v>29</v>
      </c>
      <c r="AN34" s="89">
        <v>5</v>
      </c>
      <c r="AO34" s="54">
        <v>34</v>
      </c>
      <c r="AP34" s="82">
        <v>1</v>
      </c>
      <c r="AQ34" s="34"/>
      <c r="AR34" s="33"/>
    </row>
    <row r="35" spans="1:44" s="35" customFormat="1" ht="21" customHeight="1" x14ac:dyDescent="0.2">
      <c r="A35" s="84" t="s">
        <v>47</v>
      </c>
      <c r="B35" s="85">
        <v>37</v>
      </c>
      <c r="C35" s="86">
        <v>16</v>
      </c>
      <c r="D35" s="55">
        <v>1</v>
      </c>
      <c r="E35" s="69">
        <v>17</v>
      </c>
      <c r="F35" s="86"/>
      <c r="G35" s="55">
        <v>1</v>
      </c>
      <c r="H35" s="69">
        <v>1</v>
      </c>
      <c r="I35" s="86"/>
      <c r="J35" s="55"/>
      <c r="K35" s="69">
        <v>0</v>
      </c>
      <c r="L35" s="86">
        <v>2</v>
      </c>
      <c r="M35" s="55"/>
      <c r="N35" s="69">
        <v>2</v>
      </c>
      <c r="O35" s="86">
        <v>2</v>
      </c>
      <c r="P35" s="55"/>
      <c r="Q35" s="69">
        <v>2</v>
      </c>
      <c r="R35" s="86">
        <v>1</v>
      </c>
      <c r="S35" s="55"/>
      <c r="T35" s="69">
        <v>1</v>
      </c>
      <c r="U35" s="86"/>
      <c r="V35" s="55"/>
      <c r="W35" s="69">
        <v>0</v>
      </c>
      <c r="X35" s="86"/>
      <c r="Y35" s="55"/>
      <c r="Z35" s="69">
        <v>0</v>
      </c>
      <c r="AA35" s="86"/>
      <c r="AB35" s="55"/>
      <c r="AC35" s="69">
        <v>0</v>
      </c>
      <c r="AD35" s="86"/>
      <c r="AE35" s="55"/>
      <c r="AF35" s="69">
        <v>0</v>
      </c>
      <c r="AG35" s="86"/>
      <c r="AH35" s="55"/>
      <c r="AI35" s="69">
        <v>0</v>
      </c>
      <c r="AJ35" s="86">
        <v>10</v>
      </c>
      <c r="AK35" s="55">
        <v>1</v>
      </c>
      <c r="AL35" s="70">
        <v>11</v>
      </c>
      <c r="AM35" s="88">
        <v>31</v>
      </c>
      <c r="AN35" s="90">
        <v>3</v>
      </c>
      <c r="AO35" s="56">
        <v>34</v>
      </c>
      <c r="AP35" s="85">
        <v>3</v>
      </c>
      <c r="AQ35" s="34"/>
      <c r="AR35" s="33"/>
    </row>
    <row r="36" spans="1:44" s="35" customFormat="1" ht="21" customHeight="1" x14ac:dyDescent="0.2">
      <c r="A36" s="84" t="s">
        <v>48</v>
      </c>
      <c r="B36" s="85">
        <v>55</v>
      </c>
      <c r="C36" s="86">
        <v>30</v>
      </c>
      <c r="D36" s="55">
        <v>1</v>
      </c>
      <c r="E36" s="69">
        <v>31</v>
      </c>
      <c r="F36" s="86"/>
      <c r="G36" s="55"/>
      <c r="H36" s="69">
        <v>0</v>
      </c>
      <c r="I36" s="86"/>
      <c r="J36" s="55"/>
      <c r="K36" s="69">
        <v>0</v>
      </c>
      <c r="L36" s="86">
        <v>5</v>
      </c>
      <c r="M36" s="55"/>
      <c r="N36" s="69">
        <v>5</v>
      </c>
      <c r="O36" s="86"/>
      <c r="P36" s="55">
        <v>2</v>
      </c>
      <c r="Q36" s="69">
        <v>2</v>
      </c>
      <c r="R36" s="86"/>
      <c r="S36" s="55"/>
      <c r="T36" s="69">
        <v>0</v>
      </c>
      <c r="U36" s="86"/>
      <c r="V36" s="55"/>
      <c r="W36" s="69">
        <v>0</v>
      </c>
      <c r="X36" s="86"/>
      <c r="Y36" s="55"/>
      <c r="Z36" s="69">
        <v>0</v>
      </c>
      <c r="AA36" s="86"/>
      <c r="AB36" s="55"/>
      <c r="AC36" s="69">
        <v>0</v>
      </c>
      <c r="AD36" s="86"/>
      <c r="AE36" s="55"/>
      <c r="AF36" s="69">
        <v>0</v>
      </c>
      <c r="AG36" s="86">
        <v>3</v>
      </c>
      <c r="AH36" s="55"/>
      <c r="AI36" s="69">
        <v>3</v>
      </c>
      <c r="AJ36" s="86">
        <v>8</v>
      </c>
      <c r="AK36" s="55">
        <v>5</v>
      </c>
      <c r="AL36" s="70">
        <v>13</v>
      </c>
      <c r="AM36" s="88">
        <v>46</v>
      </c>
      <c r="AN36" s="90">
        <v>8</v>
      </c>
      <c r="AO36" s="56">
        <v>54</v>
      </c>
      <c r="AP36" s="85">
        <v>1</v>
      </c>
      <c r="AQ36" s="34"/>
      <c r="AR36" s="33"/>
    </row>
    <row r="37" spans="1:44" s="35" customFormat="1" ht="21" customHeight="1" x14ac:dyDescent="0.2">
      <c r="A37" s="84" t="s">
        <v>49</v>
      </c>
      <c r="B37" s="85">
        <v>64</v>
      </c>
      <c r="C37" s="86">
        <v>21</v>
      </c>
      <c r="D37" s="55">
        <v>3</v>
      </c>
      <c r="E37" s="69">
        <v>24</v>
      </c>
      <c r="F37" s="86">
        <v>0</v>
      </c>
      <c r="G37" s="55">
        <v>0</v>
      </c>
      <c r="H37" s="69">
        <v>0</v>
      </c>
      <c r="I37" s="86"/>
      <c r="J37" s="55"/>
      <c r="K37" s="69"/>
      <c r="L37" s="86">
        <v>5</v>
      </c>
      <c r="M37" s="55">
        <v>1</v>
      </c>
      <c r="N37" s="69">
        <v>6</v>
      </c>
      <c r="O37" s="86">
        <v>1</v>
      </c>
      <c r="P37" s="55">
        <v>0</v>
      </c>
      <c r="Q37" s="69">
        <v>1</v>
      </c>
      <c r="R37" s="86">
        <v>0</v>
      </c>
      <c r="S37" s="55">
        <v>0</v>
      </c>
      <c r="T37" s="69">
        <v>0</v>
      </c>
      <c r="U37" s="86">
        <v>0</v>
      </c>
      <c r="V37" s="55">
        <v>0</v>
      </c>
      <c r="W37" s="69">
        <v>0</v>
      </c>
      <c r="X37" s="86">
        <v>0</v>
      </c>
      <c r="Y37" s="55">
        <v>0</v>
      </c>
      <c r="Z37" s="69">
        <v>0</v>
      </c>
      <c r="AA37" s="86">
        <v>0</v>
      </c>
      <c r="AB37" s="55">
        <v>0</v>
      </c>
      <c r="AC37" s="69">
        <v>0</v>
      </c>
      <c r="AD37" s="86">
        <v>0</v>
      </c>
      <c r="AE37" s="55">
        <v>0</v>
      </c>
      <c r="AF37" s="69">
        <v>0</v>
      </c>
      <c r="AG37" s="86">
        <v>1</v>
      </c>
      <c r="AH37" s="55">
        <v>0</v>
      </c>
      <c r="AI37" s="69">
        <v>1</v>
      </c>
      <c r="AJ37" s="86">
        <v>26</v>
      </c>
      <c r="AK37" s="55">
        <v>0</v>
      </c>
      <c r="AL37" s="70">
        <v>26</v>
      </c>
      <c r="AM37" s="88">
        <v>54</v>
      </c>
      <c r="AN37" s="90">
        <v>4</v>
      </c>
      <c r="AO37" s="56">
        <v>58</v>
      </c>
      <c r="AP37" s="85">
        <v>6</v>
      </c>
      <c r="AQ37" s="34"/>
      <c r="AR37" s="33"/>
    </row>
    <row r="38" spans="1:44" s="35" customFormat="1" ht="21" customHeight="1" x14ac:dyDescent="0.2">
      <c r="A38" s="87" t="s">
        <v>50</v>
      </c>
      <c r="B38" s="42">
        <v>47</v>
      </c>
      <c r="C38" s="43">
        <v>27</v>
      </c>
      <c r="D38" s="44">
        <v>2</v>
      </c>
      <c r="E38" s="57">
        <v>29</v>
      </c>
      <c r="F38" s="43">
        <v>0</v>
      </c>
      <c r="G38" s="44">
        <v>0</v>
      </c>
      <c r="H38" s="57">
        <v>0</v>
      </c>
      <c r="I38" s="43">
        <v>0</v>
      </c>
      <c r="J38" s="44">
        <v>0</v>
      </c>
      <c r="K38" s="57">
        <v>0</v>
      </c>
      <c r="L38" s="43">
        <v>4</v>
      </c>
      <c r="M38" s="44">
        <v>1</v>
      </c>
      <c r="N38" s="57">
        <v>5</v>
      </c>
      <c r="O38" s="43">
        <v>2</v>
      </c>
      <c r="P38" s="44">
        <v>0</v>
      </c>
      <c r="Q38" s="57">
        <v>2</v>
      </c>
      <c r="R38" s="43">
        <v>0</v>
      </c>
      <c r="S38" s="44">
        <v>0</v>
      </c>
      <c r="T38" s="57">
        <v>0</v>
      </c>
      <c r="U38" s="43">
        <v>0</v>
      </c>
      <c r="V38" s="44">
        <v>0</v>
      </c>
      <c r="W38" s="57">
        <v>0</v>
      </c>
      <c r="X38" s="43">
        <v>0</v>
      </c>
      <c r="Y38" s="44">
        <v>0</v>
      </c>
      <c r="Z38" s="71">
        <v>0</v>
      </c>
      <c r="AA38" s="43">
        <v>0</v>
      </c>
      <c r="AB38" s="44">
        <v>0</v>
      </c>
      <c r="AC38" s="71">
        <v>0</v>
      </c>
      <c r="AD38" s="43">
        <v>0</v>
      </c>
      <c r="AE38" s="44">
        <v>0</v>
      </c>
      <c r="AF38" s="71">
        <v>0</v>
      </c>
      <c r="AG38" s="43">
        <v>0</v>
      </c>
      <c r="AH38" s="44">
        <v>2</v>
      </c>
      <c r="AI38" s="57">
        <v>2</v>
      </c>
      <c r="AJ38" s="43">
        <v>7</v>
      </c>
      <c r="AK38" s="44">
        <v>2</v>
      </c>
      <c r="AL38" s="57">
        <v>9</v>
      </c>
      <c r="AM38" s="43">
        <v>40</v>
      </c>
      <c r="AN38" s="91">
        <v>7</v>
      </c>
      <c r="AO38" s="57">
        <v>47</v>
      </c>
      <c r="AP38" s="42">
        <v>0</v>
      </c>
      <c r="AQ38" s="34"/>
      <c r="AR38" s="33"/>
    </row>
    <row r="39" spans="1:44" s="35" customFormat="1" ht="21" customHeight="1" x14ac:dyDescent="0.2">
      <c r="A39" s="81" t="s">
        <v>51</v>
      </c>
      <c r="B39" s="82">
        <v>38</v>
      </c>
      <c r="C39" s="83">
        <v>21</v>
      </c>
      <c r="D39" s="53">
        <v>1</v>
      </c>
      <c r="E39" s="67">
        <v>22</v>
      </c>
      <c r="F39" s="83"/>
      <c r="G39" s="53"/>
      <c r="H39" s="67">
        <v>0</v>
      </c>
      <c r="I39" s="83"/>
      <c r="J39" s="53"/>
      <c r="K39" s="67">
        <v>0</v>
      </c>
      <c r="L39" s="83">
        <v>2</v>
      </c>
      <c r="M39" s="53"/>
      <c r="N39" s="67">
        <v>2</v>
      </c>
      <c r="O39" s="83">
        <v>1</v>
      </c>
      <c r="P39" s="53">
        <v>1</v>
      </c>
      <c r="Q39" s="67">
        <v>2</v>
      </c>
      <c r="R39" s="83"/>
      <c r="S39" s="53"/>
      <c r="T39" s="67">
        <v>0</v>
      </c>
      <c r="U39" s="83"/>
      <c r="V39" s="53"/>
      <c r="W39" s="67">
        <v>0</v>
      </c>
      <c r="X39" s="83"/>
      <c r="Y39" s="53"/>
      <c r="Z39" s="67">
        <v>0</v>
      </c>
      <c r="AA39" s="83"/>
      <c r="AB39" s="53"/>
      <c r="AC39" s="67">
        <v>0</v>
      </c>
      <c r="AD39" s="83"/>
      <c r="AE39" s="53"/>
      <c r="AF39" s="67">
        <v>0</v>
      </c>
      <c r="AG39" s="83">
        <v>2</v>
      </c>
      <c r="AH39" s="53"/>
      <c r="AI39" s="67">
        <v>2</v>
      </c>
      <c r="AJ39" s="83">
        <v>6</v>
      </c>
      <c r="AK39" s="53">
        <v>2</v>
      </c>
      <c r="AL39" s="68">
        <v>8</v>
      </c>
      <c r="AM39" s="83">
        <v>32</v>
      </c>
      <c r="AN39" s="89">
        <v>4</v>
      </c>
      <c r="AO39" s="54">
        <v>36</v>
      </c>
      <c r="AP39" s="82">
        <v>2</v>
      </c>
      <c r="AQ39" s="34"/>
      <c r="AR39" s="33"/>
    </row>
    <row r="40" spans="1:44" s="35" customFormat="1" ht="21" customHeight="1" x14ac:dyDescent="0.2">
      <c r="A40" s="84" t="s">
        <v>52</v>
      </c>
      <c r="B40" s="85">
        <v>41</v>
      </c>
      <c r="C40" s="86">
        <v>26</v>
      </c>
      <c r="D40" s="55"/>
      <c r="E40" s="69">
        <v>26</v>
      </c>
      <c r="F40" s="86"/>
      <c r="G40" s="55"/>
      <c r="H40" s="69">
        <v>0</v>
      </c>
      <c r="I40" s="86"/>
      <c r="J40" s="55"/>
      <c r="K40" s="69">
        <v>0</v>
      </c>
      <c r="L40" s="86">
        <v>2</v>
      </c>
      <c r="M40" s="55"/>
      <c r="N40" s="69">
        <v>2</v>
      </c>
      <c r="O40" s="86">
        <v>2</v>
      </c>
      <c r="P40" s="55"/>
      <c r="Q40" s="69">
        <v>2</v>
      </c>
      <c r="R40" s="86"/>
      <c r="S40" s="55"/>
      <c r="T40" s="69">
        <v>0</v>
      </c>
      <c r="U40" s="86"/>
      <c r="V40" s="55"/>
      <c r="W40" s="69">
        <v>0</v>
      </c>
      <c r="X40" s="86">
        <v>3</v>
      </c>
      <c r="Y40" s="55"/>
      <c r="Z40" s="69">
        <v>3</v>
      </c>
      <c r="AA40" s="86"/>
      <c r="AB40" s="55"/>
      <c r="AC40" s="69">
        <v>0</v>
      </c>
      <c r="AD40" s="86"/>
      <c r="AE40" s="55"/>
      <c r="AF40" s="69">
        <v>0</v>
      </c>
      <c r="AG40" s="86">
        <v>3</v>
      </c>
      <c r="AH40" s="55"/>
      <c r="AI40" s="69">
        <v>3</v>
      </c>
      <c r="AJ40" s="86">
        <v>3</v>
      </c>
      <c r="AK40" s="55">
        <v>2</v>
      </c>
      <c r="AL40" s="70">
        <v>5</v>
      </c>
      <c r="AM40" s="88">
        <v>39</v>
      </c>
      <c r="AN40" s="90">
        <v>2</v>
      </c>
      <c r="AO40" s="56">
        <v>41</v>
      </c>
      <c r="AP40" s="85"/>
      <c r="AQ40" s="34"/>
      <c r="AR40" s="33"/>
    </row>
    <row r="41" spans="1:44" s="35" customFormat="1" ht="21" customHeight="1" x14ac:dyDescent="0.2">
      <c r="A41" s="84" t="s">
        <v>53</v>
      </c>
      <c r="B41" s="85">
        <v>47</v>
      </c>
      <c r="C41" s="86">
        <v>14</v>
      </c>
      <c r="D41" s="55">
        <v>0</v>
      </c>
      <c r="E41" s="69">
        <v>14</v>
      </c>
      <c r="F41" s="86">
        <v>0</v>
      </c>
      <c r="G41" s="55">
        <v>0</v>
      </c>
      <c r="H41" s="69">
        <v>0</v>
      </c>
      <c r="I41" s="86">
        <v>0</v>
      </c>
      <c r="J41" s="55">
        <v>0</v>
      </c>
      <c r="K41" s="69">
        <v>0</v>
      </c>
      <c r="L41" s="86">
        <v>2</v>
      </c>
      <c r="M41" s="55">
        <v>0</v>
      </c>
      <c r="N41" s="69">
        <v>2</v>
      </c>
      <c r="O41" s="86">
        <v>1</v>
      </c>
      <c r="P41" s="55">
        <v>0</v>
      </c>
      <c r="Q41" s="69">
        <v>1</v>
      </c>
      <c r="R41" s="86">
        <v>0</v>
      </c>
      <c r="S41" s="55">
        <v>0</v>
      </c>
      <c r="T41" s="69">
        <v>0</v>
      </c>
      <c r="U41" s="86">
        <v>0</v>
      </c>
      <c r="V41" s="55">
        <v>0</v>
      </c>
      <c r="W41" s="69">
        <v>0</v>
      </c>
      <c r="X41" s="86">
        <v>0</v>
      </c>
      <c r="Y41" s="55">
        <v>0</v>
      </c>
      <c r="Z41" s="69">
        <v>0</v>
      </c>
      <c r="AA41" s="86">
        <v>0</v>
      </c>
      <c r="AB41" s="55">
        <v>0</v>
      </c>
      <c r="AC41" s="69">
        <v>0</v>
      </c>
      <c r="AD41" s="86">
        <v>0</v>
      </c>
      <c r="AE41" s="55">
        <v>0</v>
      </c>
      <c r="AF41" s="69">
        <v>0</v>
      </c>
      <c r="AG41" s="86">
        <v>2</v>
      </c>
      <c r="AH41" s="55">
        <v>1</v>
      </c>
      <c r="AI41" s="69">
        <v>3</v>
      </c>
      <c r="AJ41" s="86">
        <v>22</v>
      </c>
      <c r="AK41" s="55">
        <v>3</v>
      </c>
      <c r="AL41" s="70">
        <v>25</v>
      </c>
      <c r="AM41" s="88">
        <v>41</v>
      </c>
      <c r="AN41" s="90">
        <v>4</v>
      </c>
      <c r="AO41" s="56">
        <v>45</v>
      </c>
      <c r="AP41" s="85">
        <v>2</v>
      </c>
      <c r="AQ41" s="34"/>
      <c r="AR41" s="33"/>
    </row>
    <row r="42" spans="1:44" s="35" customFormat="1" ht="21" customHeight="1" x14ac:dyDescent="0.2">
      <c r="A42" s="87" t="s">
        <v>54</v>
      </c>
      <c r="B42" s="42">
        <v>37</v>
      </c>
      <c r="C42" s="43">
        <v>16</v>
      </c>
      <c r="D42" s="44">
        <v>0</v>
      </c>
      <c r="E42" s="57">
        <v>16</v>
      </c>
      <c r="F42" s="43">
        <v>0</v>
      </c>
      <c r="G42" s="44">
        <v>0</v>
      </c>
      <c r="H42" s="57">
        <v>0</v>
      </c>
      <c r="I42" s="43">
        <v>0</v>
      </c>
      <c r="J42" s="44">
        <v>0</v>
      </c>
      <c r="K42" s="57">
        <v>0</v>
      </c>
      <c r="L42" s="43">
        <v>2</v>
      </c>
      <c r="M42" s="44">
        <v>0</v>
      </c>
      <c r="N42" s="71">
        <v>2</v>
      </c>
      <c r="O42" s="43">
        <v>3</v>
      </c>
      <c r="P42" s="44">
        <v>2</v>
      </c>
      <c r="Q42" s="57">
        <v>5</v>
      </c>
      <c r="R42" s="43">
        <v>0</v>
      </c>
      <c r="S42" s="44">
        <v>0</v>
      </c>
      <c r="T42" s="57">
        <v>0</v>
      </c>
      <c r="U42" s="43">
        <v>0</v>
      </c>
      <c r="V42" s="44">
        <v>0</v>
      </c>
      <c r="W42" s="57">
        <v>0</v>
      </c>
      <c r="X42" s="43">
        <v>0</v>
      </c>
      <c r="Y42" s="44">
        <v>0</v>
      </c>
      <c r="Z42" s="71">
        <v>0</v>
      </c>
      <c r="AA42" s="43">
        <v>0</v>
      </c>
      <c r="AB42" s="44">
        <v>0</v>
      </c>
      <c r="AC42" s="71">
        <v>0</v>
      </c>
      <c r="AD42" s="43">
        <v>0</v>
      </c>
      <c r="AE42" s="44">
        <v>0</v>
      </c>
      <c r="AF42" s="71">
        <v>0</v>
      </c>
      <c r="AG42" s="43">
        <v>2</v>
      </c>
      <c r="AH42" s="44">
        <v>0</v>
      </c>
      <c r="AI42" s="57">
        <v>2</v>
      </c>
      <c r="AJ42" s="43">
        <v>8</v>
      </c>
      <c r="AK42" s="44">
        <v>3</v>
      </c>
      <c r="AL42" s="57">
        <v>11</v>
      </c>
      <c r="AM42" s="43">
        <v>31</v>
      </c>
      <c r="AN42" s="91">
        <v>5</v>
      </c>
      <c r="AO42" s="57">
        <v>36</v>
      </c>
      <c r="AP42" s="42">
        <v>1</v>
      </c>
      <c r="AQ42" s="34"/>
      <c r="AR42" s="33"/>
    </row>
    <row r="43" spans="1:44" s="35" customFormat="1" ht="21" customHeight="1" x14ac:dyDescent="0.2">
      <c r="A43" s="81" t="s">
        <v>55</v>
      </c>
      <c r="B43" s="82">
        <v>87</v>
      </c>
      <c r="C43" s="83">
        <v>35</v>
      </c>
      <c r="D43" s="53"/>
      <c r="E43" s="67">
        <v>35</v>
      </c>
      <c r="F43" s="83"/>
      <c r="G43" s="53"/>
      <c r="H43" s="67">
        <v>0</v>
      </c>
      <c r="I43" s="83"/>
      <c r="J43" s="53"/>
      <c r="K43" s="67">
        <v>0</v>
      </c>
      <c r="L43" s="83">
        <v>9</v>
      </c>
      <c r="M43" s="53"/>
      <c r="N43" s="67">
        <v>9</v>
      </c>
      <c r="O43" s="83"/>
      <c r="P43" s="53">
        <v>2</v>
      </c>
      <c r="Q43" s="67">
        <v>2</v>
      </c>
      <c r="R43" s="83"/>
      <c r="S43" s="53"/>
      <c r="T43" s="67">
        <v>0</v>
      </c>
      <c r="U43" s="83"/>
      <c r="V43" s="53"/>
      <c r="W43" s="67">
        <v>0</v>
      </c>
      <c r="X43" s="83"/>
      <c r="Y43" s="53"/>
      <c r="Z43" s="67">
        <v>0</v>
      </c>
      <c r="AA43" s="83"/>
      <c r="AB43" s="53"/>
      <c r="AC43" s="67">
        <v>0</v>
      </c>
      <c r="AD43" s="83"/>
      <c r="AE43" s="53"/>
      <c r="AF43" s="67">
        <v>0</v>
      </c>
      <c r="AG43" s="83">
        <v>14</v>
      </c>
      <c r="AH43" s="53">
        <v>2</v>
      </c>
      <c r="AI43" s="67">
        <v>16</v>
      </c>
      <c r="AJ43" s="83">
        <v>17</v>
      </c>
      <c r="AK43" s="53">
        <v>3</v>
      </c>
      <c r="AL43" s="68">
        <v>20</v>
      </c>
      <c r="AM43" s="83">
        <v>75</v>
      </c>
      <c r="AN43" s="89">
        <v>7</v>
      </c>
      <c r="AO43" s="54">
        <v>82</v>
      </c>
      <c r="AP43" s="82">
        <v>5</v>
      </c>
      <c r="AQ43" s="34"/>
      <c r="AR43" s="33"/>
    </row>
    <row r="44" spans="1:44" s="35" customFormat="1" ht="21" customHeight="1" x14ac:dyDescent="0.2">
      <c r="A44" s="84" t="s">
        <v>56</v>
      </c>
      <c r="B44" s="85">
        <v>38</v>
      </c>
      <c r="C44" s="86">
        <v>24</v>
      </c>
      <c r="D44" s="55">
        <v>0</v>
      </c>
      <c r="E44" s="69">
        <v>24</v>
      </c>
      <c r="F44" s="86">
        <v>0</v>
      </c>
      <c r="G44" s="55">
        <v>0</v>
      </c>
      <c r="H44" s="69">
        <v>0</v>
      </c>
      <c r="I44" s="86">
        <v>0</v>
      </c>
      <c r="J44" s="55">
        <v>0</v>
      </c>
      <c r="K44" s="69">
        <v>0</v>
      </c>
      <c r="L44" s="86">
        <v>2</v>
      </c>
      <c r="M44" s="55">
        <v>0</v>
      </c>
      <c r="N44" s="69">
        <v>2</v>
      </c>
      <c r="O44" s="86">
        <v>1</v>
      </c>
      <c r="P44" s="55">
        <v>1</v>
      </c>
      <c r="Q44" s="69">
        <v>2</v>
      </c>
      <c r="R44" s="86">
        <v>0</v>
      </c>
      <c r="S44" s="55">
        <v>0</v>
      </c>
      <c r="T44" s="69">
        <v>0</v>
      </c>
      <c r="U44" s="86">
        <v>0</v>
      </c>
      <c r="V44" s="55">
        <v>0</v>
      </c>
      <c r="W44" s="69">
        <v>0</v>
      </c>
      <c r="X44" s="86">
        <v>1</v>
      </c>
      <c r="Y44" s="55">
        <v>0</v>
      </c>
      <c r="Z44" s="69">
        <v>1</v>
      </c>
      <c r="AA44" s="86">
        <v>0</v>
      </c>
      <c r="AB44" s="55">
        <v>0</v>
      </c>
      <c r="AC44" s="69">
        <v>0</v>
      </c>
      <c r="AD44" s="86">
        <v>0</v>
      </c>
      <c r="AE44" s="55">
        <v>0</v>
      </c>
      <c r="AF44" s="69">
        <v>0</v>
      </c>
      <c r="AG44" s="86">
        <v>3</v>
      </c>
      <c r="AH44" s="55">
        <v>0</v>
      </c>
      <c r="AI44" s="69">
        <v>3</v>
      </c>
      <c r="AJ44" s="86">
        <v>4</v>
      </c>
      <c r="AK44" s="55">
        <v>1</v>
      </c>
      <c r="AL44" s="70">
        <v>5</v>
      </c>
      <c r="AM44" s="88">
        <v>35</v>
      </c>
      <c r="AN44" s="90">
        <v>2</v>
      </c>
      <c r="AO44" s="56">
        <v>37</v>
      </c>
      <c r="AP44" s="85">
        <v>1</v>
      </c>
      <c r="AQ44" s="34"/>
      <c r="AR44" s="33"/>
    </row>
    <row r="45" spans="1:44" s="35" customFormat="1" ht="21" customHeight="1" x14ac:dyDescent="0.2">
      <c r="A45" s="84" t="s">
        <v>57</v>
      </c>
      <c r="B45" s="85">
        <v>46</v>
      </c>
      <c r="C45" s="86">
        <v>28</v>
      </c>
      <c r="D45" s="55">
        <v>2</v>
      </c>
      <c r="E45" s="69">
        <v>30</v>
      </c>
      <c r="F45" s="86"/>
      <c r="G45" s="55"/>
      <c r="H45" s="69">
        <v>0</v>
      </c>
      <c r="I45" s="86"/>
      <c r="J45" s="55"/>
      <c r="K45" s="69">
        <v>0</v>
      </c>
      <c r="L45" s="86">
        <v>3</v>
      </c>
      <c r="M45" s="55"/>
      <c r="N45" s="69">
        <v>3</v>
      </c>
      <c r="O45" s="86"/>
      <c r="P45" s="55">
        <v>1</v>
      </c>
      <c r="Q45" s="69">
        <v>1</v>
      </c>
      <c r="R45" s="86"/>
      <c r="S45" s="55"/>
      <c r="T45" s="69">
        <v>0</v>
      </c>
      <c r="U45" s="86"/>
      <c r="V45" s="55"/>
      <c r="W45" s="69">
        <v>0</v>
      </c>
      <c r="X45" s="86">
        <v>1</v>
      </c>
      <c r="Y45" s="55">
        <v>1</v>
      </c>
      <c r="Z45" s="69">
        <v>2</v>
      </c>
      <c r="AA45" s="86"/>
      <c r="AB45" s="55"/>
      <c r="AC45" s="69">
        <v>0</v>
      </c>
      <c r="AD45" s="86"/>
      <c r="AE45" s="55"/>
      <c r="AF45" s="69">
        <v>0</v>
      </c>
      <c r="AG45" s="86">
        <v>4</v>
      </c>
      <c r="AH45" s="55">
        <v>2</v>
      </c>
      <c r="AI45" s="69">
        <v>6</v>
      </c>
      <c r="AJ45" s="86">
        <v>4</v>
      </c>
      <c r="AK45" s="55"/>
      <c r="AL45" s="70">
        <v>4</v>
      </c>
      <c r="AM45" s="88">
        <v>40</v>
      </c>
      <c r="AN45" s="90">
        <v>6</v>
      </c>
      <c r="AO45" s="56">
        <v>46</v>
      </c>
      <c r="AP45" s="85"/>
      <c r="AQ45" s="34"/>
      <c r="AR45" s="33"/>
    </row>
    <row r="46" spans="1:44" s="35" customFormat="1" ht="21" customHeight="1" x14ac:dyDescent="0.2">
      <c r="A46" s="84" t="s">
        <v>58</v>
      </c>
      <c r="B46" s="85">
        <v>49</v>
      </c>
      <c r="C46" s="86">
        <v>35</v>
      </c>
      <c r="D46" s="55"/>
      <c r="E46" s="69">
        <v>35</v>
      </c>
      <c r="F46" s="86">
        <v>3</v>
      </c>
      <c r="G46" s="55">
        <v>1</v>
      </c>
      <c r="H46" s="69">
        <v>4</v>
      </c>
      <c r="I46" s="86"/>
      <c r="J46" s="55"/>
      <c r="K46" s="69">
        <v>0</v>
      </c>
      <c r="L46" s="86">
        <v>3</v>
      </c>
      <c r="M46" s="55"/>
      <c r="N46" s="69">
        <v>3</v>
      </c>
      <c r="O46" s="86">
        <v>1</v>
      </c>
      <c r="P46" s="55"/>
      <c r="Q46" s="69">
        <v>1</v>
      </c>
      <c r="R46" s="86"/>
      <c r="S46" s="55"/>
      <c r="T46" s="69">
        <v>0</v>
      </c>
      <c r="U46" s="86"/>
      <c r="V46" s="55"/>
      <c r="W46" s="69">
        <v>0</v>
      </c>
      <c r="X46" s="86"/>
      <c r="Y46" s="55"/>
      <c r="Z46" s="69">
        <v>0</v>
      </c>
      <c r="AA46" s="86"/>
      <c r="AB46" s="55"/>
      <c r="AC46" s="69">
        <v>0</v>
      </c>
      <c r="AD46" s="86"/>
      <c r="AE46" s="55"/>
      <c r="AF46" s="69">
        <v>0</v>
      </c>
      <c r="AG46" s="86"/>
      <c r="AH46" s="55"/>
      <c r="AI46" s="69">
        <v>0</v>
      </c>
      <c r="AJ46" s="86">
        <v>5</v>
      </c>
      <c r="AK46" s="55"/>
      <c r="AL46" s="70">
        <v>5</v>
      </c>
      <c r="AM46" s="88">
        <v>47</v>
      </c>
      <c r="AN46" s="90">
        <v>1</v>
      </c>
      <c r="AO46" s="56">
        <v>48</v>
      </c>
      <c r="AP46" s="85">
        <v>1</v>
      </c>
      <c r="AQ46" s="34"/>
      <c r="AR46" s="33"/>
    </row>
    <row r="47" spans="1:44" s="35" customFormat="1" ht="21" customHeight="1" x14ac:dyDescent="0.2">
      <c r="A47" s="84" t="s">
        <v>59</v>
      </c>
      <c r="B47" s="85">
        <v>43</v>
      </c>
      <c r="C47" s="86">
        <v>14</v>
      </c>
      <c r="D47" s="55"/>
      <c r="E47" s="69">
        <v>14</v>
      </c>
      <c r="F47" s="86"/>
      <c r="G47" s="55"/>
      <c r="H47" s="69">
        <v>0</v>
      </c>
      <c r="I47" s="86"/>
      <c r="J47" s="55"/>
      <c r="K47" s="69">
        <v>0</v>
      </c>
      <c r="L47" s="86">
        <v>3</v>
      </c>
      <c r="M47" s="55"/>
      <c r="N47" s="69">
        <v>3</v>
      </c>
      <c r="O47" s="86">
        <v>1</v>
      </c>
      <c r="P47" s="55">
        <v>1</v>
      </c>
      <c r="Q47" s="69">
        <v>2</v>
      </c>
      <c r="R47" s="86"/>
      <c r="S47" s="55"/>
      <c r="T47" s="69">
        <v>0</v>
      </c>
      <c r="U47" s="86"/>
      <c r="V47" s="55"/>
      <c r="W47" s="69">
        <v>0</v>
      </c>
      <c r="X47" s="86">
        <v>1</v>
      </c>
      <c r="Y47" s="55"/>
      <c r="Z47" s="69">
        <v>1</v>
      </c>
      <c r="AA47" s="86"/>
      <c r="AB47" s="55"/>
      <c r="AC47" s="69">
        <v>0</v>
      </c>
      <c r="AD47" s="86"/>
      <c r="AE47" s="55"/>
      <c r="AF47" s="69">
        <v>0</v>
      </c>
      <c r="AG47" s="86">
        <v>2</v>
      </c>
      <c r="AH47" s="55"/>
      <c r="AI47" s="69">
        <v>2</v>
      </c>
      <c r="AJ47" s="86">
        <v>20</v>
      </c>
      <c r="AK47" s="55">
        <v>1</v>
      </c>
      <c r="AL47" s="70">
        <v>21</v>
      </c>
      <c r="AM47" s="88">
        <v>41</v>
      </c>
      <c r="AN47" s="90">
        <v>2</v>
      </c>
      <c r="AO47" s="56">
        <v>43</v>
      </c>
      <c r="AP47" s="85"/>
      <c r="AQ47" s="34"/>
      <c r="AR47" s="33"/>
    </row>
    <row r="48" spans="1:44" s="35" customFormat="1" ht="21" customHeight="1" x14ac:dyDescent="0.2">
      <c r="A48" s="84" t="s">
        <v>60</v>
      </c>
      <c r="B48" s="85">
        <v>39</v>
      </c>
      <c r="C48" s="86">
        <v>23</v>
      </c>
      <c r="D48" s="55">
        <v>0</v>
      </c>
      <c r="E48" s="69">
        <v>23</v>
      </c>
      <c r="F48" s="86">
        <v>0</v>
      </c>
      <c r="G48" s="55">
        <v>1</v>
      </c>
      <c r="H48" s="69">
        <v>1</v>
      </c>
      <c r="I48" s="86">
        <v>0</v>
      </c>
      <c r="J48" s="55">
        <v>0</v>
      </c>
      <c r="K48" s="69">
        <v>0</v>
      </c>
      <c r="L48" s="86">
        <v>3</v>
      </c>
      <c r="M48" s="55">
        <v>0</v>
      </c>
      <c r="N48" s="69">
        <v>3</v>
      </c>
      <c r="O48" s="86">
        <v>1</v>
      </c>
      <c r="P48" s="55">
        <v>1</v>
      </c>
      <c r="Q48" s="69">
        <v>2</v>
      </c>
      <c r="R48" s="86">
        <v>0</v>
      </c>
      <c r="S48" s="55">
        <v>0</v>
      </c>
      <c r="T48" s="69">
        <v>0</v>
      </c>
      <c r="U48" s="86">
        <v>0</v>
      </c>
      <c r="V48" s="55">
        <v>0</v>
      </c>
      <c r="W48" s="69">
        <v>0</v>
      </c>
      <c r="X48" s="86">
        <v>3</v>
      </c>
      <c r="Y48" s="55">
        <v>0</v>
      </c>
      <c r="Z48" s="69">
        <v>3</v>
      </c>
      <c r="AA48" s="86">
        <v>0</v>
      </c>
      <c r="AB48" s="55">
        <v>0</v>
      </c>
      <c r="AC48" s="69">
        <v>0</v>
      </c>
      <c r="AD48" s="86">
        <v>0</v>
      </c>
      <c r="AE48" s="55">
        <v>0</v>
      </c>
      <c r="AF48" s="69">
        <v>0</v>
      </c>
      <c r="AG48" s="86">
        <v>1</v>
      </c>
      <c r="AH48" s="55">
        <v>0</v>
      </c>
      <c r="AI48" s="69">
        <v>1</v>
      </c>
      <c r="AJ48" s="86">
        <v>3</v>
      </c>
      <c r="AK48" s="55">
        <v>1</v>
      </c>
      <c r="AL48" s="70">
        <v>4</v>
      </c>
      <c r="AM48" s="88">
        <v>34</v>
      </c>
      <c r="AN48" s="90">
        <v>3</v>
      </c>
      <c r="AO48" s="56">
        <v>37</v>
      </c>
      <c r="AP48" s="85">
        <v>2</v>
      </c>
      <c r="AQ48" s="34"/>
      <c r="AR48" s="33"/>
    </row>
    <row r="49" spans="1:44" s="35" customFormat="1" ht="21" customHeight="1" x14ac:dyDescent="0.2">
      <c r="A49" s="84" t="s">
        <v>61</v>
      </c>
      <c r="B49" s="85">
        <v>51</v>
      </c>
      <c r="C49" s="86">
        <v>31</v>
      </c>
      <c r="D49" s="55">
        <v>2</v>
      </c>
      <c r="E49" s="69">
        <v>33</v>
      </c>
      <c r="F49" s="86"/>
      <c r="G49" s="55"/>
      <c r="H49" s="69">
        <v>0</v>
      </c>
      <c r="I49" s="86"/>
      <c r="J49" s="55"/>
      <c r="K49" s="69">
        <v>0</v>
      </c>
      <c r="L49" s="86">
        <v>3</v>
      </c>
      <c r="M49" s="55"/>
      <c r="N49" s="69">
        <v>3</v>
      </c>
      <c r="O49" s="86">
        <v>1</v>
      </c>
      <c r="P49" s="55"/>
      <c r="Q49" s="69">
        <v>1</v>
      </c>
      <c r="R49" s="86"/>
      <c r="S49" s="55"/>
      <c r="T49" s="69">
        <v>0</v>
      </c>
      <c r="U49" s="86"/>
      <c r="V49" s="55"/>
      <c r="W49" s="69">
        <v>0</v>
      </c>
      <c r="X49" s="86">
        <v>1</v>
      </c>
      <c r="Y49" s="55"/>
      <c r="Z49" s="69">
        <v>1</v>
      </c>
      <c r="AA49" s="86"/>
      <c r="AB49" s="55"/>
      <c r="AC49" s="69">
        <v>0</v>
      </c>
      <c r="AD49" s="86"/>
      <c r="AE49" s="55"/>
      <c r="AF49" s="69">
        <v>0</v>
      </c>
      <c r="AG49" s="86"/>
      <c r="AH49" s="55">
        <v>1</v>
      </c>
      <c r="AI49" s="69">
        <v>1</v>
      </c>
      <c r="AJ49" s="86">
        <v>8</v>
      </c>
      <c r="AK49" s="55">
        <v>2</v>
      </c>
      <c r="AL49" s="70">
        <v>10</v>
      </c>
      <c r="AM49" s="88">
        <v>44</v>
      </c>
      <c r="AN49" s="90">
        <v>5</v>
      </c>
      <c r="AO49" s="56">
        <v>49</v>
      </c>
      <c r="AP49" s="85">
        <v>2</v>
      </c>
      <c r="AQ49" s="34"/>
      <c r="AR49" s="33"/>
    </row>
    <row r="50" spans="1:44" s="35" customFormat="1" ht="21" customHeight="1" x14ac:dyDescent="0.2">
      <c r="A50" s="87" t="s">
        <v>62</v>
      </c>
      <c r="B50" s="42">
        <v>48</v>
      </c>
      <c r="C50" s="43">
        <v>16</v>
      </c>
      <c r="D50" s="44">
        <v>1</v>
      </c>
      <c r="E50" s="71">
        <v>17</v>
      </c>
      <c r="F50" s="43">
        <v>0</v>
      </c>
      <c r="G50" s="44">
        <v>1</v>
      </c>
      <c r="H50" s="71">
        <v>1</v>
      </c>
      <c r="I50" s="43">
        <v>0</v>
      </c>
      <c r="J50" s="44">
        <v>0</v>
      </c>
      <c r="K50" s="71">
        <v>0</v>
      </c>
      <c r="L50" s="43">
        <v>2</v>
      </c>
      <c r="M50" s="44">
        <v>0</v>
      </c>
      <c r="N50" s="71">
        <v>2</v>
      </c>
      <c r="O50" s="43">
        <v>5</v>
      </c>
      <c r="P50" s="44">
        <v>2</v>
      </c>
      <c r="Q50" s="71">
        <v>7</v>
      </c>
      <c r="R50" s="43">
        <v>0</v>
      </c>
      <c r="S50" s="44">
        <v>0</v>
      </c>
      <c r="T50" s="71">
        <v>0</v>
      </c>
      <c r="U50" s="43">
        <v>0</v>
      </c>
      <c r="V50" s="44">
        <v>0</v>
      </c>
      <c r="W50" s="71">
        <v>0</v>
      </c>
      <c r="X50" s="43">
        <v>3</v>
      </c>
      <c r="Y50" s="44">
        <v>1</v>
      </c>
      <c r="Z50" s="71">
        <v>4</v>
      </c>
      <c r="AA50" s="43">
        <v>0</v>
      </c>
      <c r="AB50" s="44">
        <v>0</v>
      </c>
      <c r="AC50" s="71">
        <v>0</v>
      </c>
      <c r="AD50" s="43">
        <v>0</v>
      </c>
      <c r="AE50" s="44">
        <v>0</v>
      </c>
      <c r="AF50" s="71">
        <v>0</v>
      </c>
      <c r="AG50" s="43">
        <v>1</v>
      </c>
      <c r="AH50" s="44">
        <v>1</v>
      </c>
      <c r="AI50" s="71">
        <v>2</v>
      </c>
      <c r="AJ50" s="43">
        <v>14</v>
      </c>
      <c r="AK50" s="44">
        <v>1</v>
      </c>
      <c r="AL50" s="45">
        <v>15</v>
      </c>
      <c r="AM50" s="43">
        <v>41</v>
      </c>
      <c r="AN50" s="91">
        <v>7</v>
      </c>
      <c r="AO50" s="57">
        <v>48</v>
      </c>
      <c r="AP50" s="42">
        <v>0</v>
      </c>
      <c r="AQ50" s="34"/>
      <c r="AR50" s="33"/>
    </row>
    <row r="51" spans="1:44" ht="21" customHeight="1" x14ac:dyDescent="0.2">
      <c r="A51" s="36" t="s">
        <v>11</v>
      </c>
      <c r="B51" s="37">
        <f>SUM(B4:B50)</f>
        <v>2679</v>
      </c>
      <c r="C51" s="38">
        <v>1196</v>
      </c>
      <c r="D51" s="39">
        <v>50</v>
      </c>
      <c r="E51" s="40">
        <v>1246</v>
      </c>
      <c r="F51" s="38">
        <v>43</v>
      </c>
      <c r="G51" s="39">
        <v>15</v>
      </c>
      <c r="H51" s="40">
        <v>58</v>
      </c>
      <c r="I51" s="38">
        <v>12</v>
      </c>
      <c r="J51" s="39">
        <v>3</v>
      </c>
      <c r="K51" s="40">
        <v>15</v>
      </c>
      <c r="L51" s="38">
        <v>179</v>
      </c>
      <c r="M51" s="39">
        <v>18</v>
      </c>
      <c r="N51" s="40">
        <v>197</v>
      </c>
      <c r="O51" s="38">
        <v>63</v>
      </c>
      <c r="P51" s="39">
        <v>76</v>
      </c>
      <c r="Q51" s="40">
        <v>139</v>
      </c>
      <c r="R51" s="38">
        <v>11</v>
      </c>
      <c r="S51" s="39">
        <v>3</v>
      </c>
      <c r="T51" s="40">
        <v>14</v>
      </c>
      <c r="U51" s="38">
        <v>0</v>
      </c>
      <c r="V51" s="39">
        <v>0</v>
      </c>
      <c r="W51" s="40">
        <v>0</v>
      </c>
      <c r="X51" s="38">
        <v>22</v>
      </c>
      <c r="Y51" s="39">
        <v>5</v>
      </c>
      <c r="Z51" s="40">
        <v>27</v>
      </c>
      <c r="AA51" s="38">
        <v>0</v>
      </c>
      <c r="AB51" s="39">
        <v>0</v>
      </c>
      <c r="AC51" s="40">
        <v>0</v>
      </c>
      <c r="AD51" s="38">
        <v>0</v>
      </c>
      <c r="AE51" s="39">
        <v>0</v>
      </c>
      <c r="AF51" s="40">
        <v>0</v>
      </c>
      <c r="AG51" s="38">
        <v>230</v>
      </c>
      <c r="AH51" s="39">
        <v>49</v>
      </c>
      <c r="AI51" s="40">
        <v>279</v>
      </c>
      <c r="AJ51" s="38">
        <v>511</v>
      </c>
      <c r="AK51" s="39">
        <v>84</v>
      </c>
      <c r="AL51" s="40">
        <v>595</v>
      </c>
      <c r="AM51" s="41">
        <v>2267</v>
      </c>
      <c r="AN51" s="39">
        <v>303</v>
      </c>
      <c r="AO51" s="40">
        <v>2570</v>
      </c>
      <c r="AP51" s="37">
        <v>109</v>
      </c>
    </row>
    <row r="52" spans="1:44" x14ac:dyDescent="0.2">
      <c r="I52" s="35"/>
      <c r="J52" s="35"/>
      <c r="K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44" x14ac:dyDescent="0.2">
      <c r="I53" s="35"/>
      <c r="J53" s="35"/>
      <c r="K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L53" s="35"/>
      <c r="AM53" s="35"/>
      <c r="AN53" s="35"/>
      <c r="AO53" s="35"/>
      <c r="AP53" s="35"/>
    </row>
    <row r="54" spans="1:44" ht="14" x14ac:dyDescent="0.2">
      <c r="I54" s="35"/>
      <c r="J54" s="35"/>
      <c r="K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L54" s="35"/>
      <c r="AM54" s="300"/>
      <c r="AN54" s="35"/>
      <c r="AO54" s="35"/>
      <c r="AP54" s="35"/>
    </row>
    <row r="55" spans="1:44" ht="14" x14ac:dyDescent="0.2">
      <c r="I55" s="35"/>
      <c r="J55" s="35"/>
      <c r="K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L55" s="35"/>
      <c r="AM55" s="300"/>
      <c r="AN55" s="300"/>
      <c r="AO55" s="300"/>
      <c r="AP55" s="35"/>
    </row>
    <row r="56" spans="1:44" x14ac:dyDescent="0.2">
      <c r="I56" s="35"/>
      <c r="J56" s="35"/>
      <c r="K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L56" s="35"/>
      <c r="AM56" s="35"/>
      <c r="AN56" s="35"/>
      <c r="AO56" s="35"/>
      <c r="AP56" s="35"/>
    </row>
    <row r="57" spans="1:44" x14ac:dyDescent="0.2">
      <c r="I57" s="35"/>
      <c r="J57" s="35"/>
      <c r="K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L57" s="35"/>
      <c r="AM57" s="35"/>
      <c r="AN57" s="35"/>
      <c r="AO57" s="35"/>
      <c r="AP57" s="35"/>
    </row>
    <row r="58" spans="1:44" x14ac:dyDescent="0.2">
      <c r="I58" s="35"/>
      <c r="J58" s="35"/>
      <c r="K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44" x14ac:dyDescent="0.2">
      <c r="I59" s="35"/>
      <c r="J59" s="35"/>
      <c r="K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44" x14ac:dyDescent="0.2">
      <c r="I60" s="35"/>
      <c r="J60" s="35"/>
      <c r="K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44" x14ac:dyDescent="0.2">
      <c r="I61" s="35"/>
      <c r="J61" s="35"/>
      <c r="K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44" x14ac:dyDescent="0.2">
      <c r="I62" s="35"/>
      <c r="J62" s="35"/>
      <c r="K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44" x14ac:dyDescent="0.2">
      <c r="I63" s="35"/>
      <c r="J63" s="35"/>
      <c r="K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44" x14ac:dyDescent="0.2">
      <c r="I64" s="35"/>
      <c r="J64" s="35"/>
      <c r="K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9:26" x14ac:dyDescent="0.2">
      <c r="I65" s="35"/>
      <c r="J65" s="35"/>
      <c r="K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9:26" x14ac:dyDescent="0.2">
      <c r="I66" s="35"/>
      <c r="J66" s="35"/>
      <c r="K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9:26" x14ac:dyDescent="0.2">
      <c r="I67" s="35"/>
      <c r="J67" s="35"/>
      <c r="K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9:26" x14ac:dyDescent="0.2">
      <c r="I68" s="35"/>
      <c r="J68" s="35"/>
      <c r="K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9:26" x14ac:dyDescent="0.2">
      <c r="I69" s="35"/>
      <c r="J69" s="35"/>
      <c r="K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9:26" x14ac:dyDescent="0.2">
      <c r="I70" s="35"/>
      <c r="J70" s="35"/>
      <c r="K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9:26" x14ac:dyDescent="0.2">
      <c r="I71" s="35"/>
      <c r="J71" s="35"/>
      <c r="K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9:26" x14ac:dyDescent="0.2">
      <c r="I72" s="35"/>
      <c r="J72" s="35"/>
      <c r="K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9:26" x14ac:dyDescent="0.2">
      <c r="I73" s="35"/>
      <c r="J73" s="35"/>
      <c r="K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9:26" x14ac:dyDescent="0.2">
      <c r="I74" s="35"/>
      <c r="J74" s="35"/>
      <c r="K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9:26" x14ac:dyDescent="0.2">
      <c r="I75" s="35"/>
      <c r="J75" s="35"/>
      <c r="K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9:26" x14ac:dyDescent="0.2">
      <c r="I76" s="35"/>
      <c r="J76" s="35"/>
      <c r="K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9:26" x14ac:dyDescent="0.2">
      <c r="I77" s="35"/>
      <c r="J77" s="35"/>
      <c r="K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9:26" x14ac:dyDescent="0.2">
      <c r="I78" s="35"/>
      <c r="J78" s="35"/>
      <c r="K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9:26" x14ac:dyDescent="0.2">
      <c r="I79" s="35"/>
      <c r="J79" s="35"/>
      <c r="K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9:26" x14ac:dyDescent="0.2">
      <c r="I80" s="35"/>
      <c r="J80" s="35"/>
      <c r="K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9:26" x14ac:dyDescent="0.2">
      <c r="I81" s="35"/>
      <c r="J81" s="35"/>
      <c r="K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9:26" x14ac:dyDescent="0.2">
      <c r="I82" s="35"/>
      <c r="J82" s="35"/>
      <c r="K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9:26" x14ac:dyDescent="0.2">
      <c r="I83" s="35"/>
      <c r="J83" s="35"/>
      <c r="K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9:26" x14ac:dyDescent="0.2">
      <c r="I84" s="35"/>
      <c r="J84" s="35"/>
      <c r="K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9:26" x14ac:dyDescent="0.2">
      <c r="I85" s="35"/>
      <c r="J85" s="35"/>
      <c r="K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9:26" x14ac:dyDescent="0.2">
      <c r="I86" s="35"/>
      <c r="J86" s="35"/>
      <c r="K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9:26" x14ac:dyDescent="0.2">
      <c r="I87" s="35"/>
      <c r="J87" s="35"/>
      <c r="K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9:26" x14ac:dyDescent="0.2">
      <c r="I88" s="35"/>
      <c r="J88" s="35"/>
      <c r="K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9:26" x14ac:dyDescent="0.2">
      <c r="I89" s="35"/>
      <c r="J89" s="35"/>
      <c r="K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9:26" x14ac:dyDescent="0.2">
      <c r="I90" s="35"/>
      <c r="J90" s="35"/>
      <c r="K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9:26" x14ac:dyDescent="0.2">
      <c r="I91" s="35"/>
      <c r="J91" s="35"/>
      <c r="K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9:26" x14ac:dyDescent="0.2">
      <c r="I92" s="35"/>
      <c r="J92" s="35"/>
      <c r="K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9:26" x14ac:dyDescent="0.2">
      <c r="I93" s="35"/>
      <c r="J93" s="35"/>
      <c r="K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9:26" x14ac:dyDescent="0.2">
      <c r="I94" s="35"/>
      <c r="J94" s="35"/>
      <c r="K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spans="9:26" x14ac:dyDescent="0.2">
      <c r="I95" s="35"/>
      <c r="J95" s="35"/>
      <c r="K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spans="9:26" x14ac:dyDescent="0.2">
      <c r="I96" s="35"/>
      <c r="J96" s="35"/>
      <c r="K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spans="9:26" x14ac:dyDescent="0.2">
      <c r="I97" s="35"/>
      <c r="J97" s="35"/>
      <c r="K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</sheetData>
  <mergeCells count="15">
    <mergeCell ref="A2:B2"/>
    <mergeCell ref="C2:E2"/>
    <mergeCell ref="F2:H2"/>
    <mergeCell ref="I2:K2"/>
    <mergeCell ref="L2:N2"/>
    <mergeCell ref="R2:T2"/>
    <mergeCell ref="AA2:AC2"/>
    <mergeCell ref="AM2:AO2"/>
    <mergeCell ref="AP2:AP3"/>
    <mergeCell ref="O2:Q2"/>
    <mergeCell ref="U2:W2"/>
    <mergeCell ref="X2:Z2"/>
    <mergeCell ref="AD2:AF2"/>
    <mergeCell ref="AG2:AI2"/>
    <mergeCell ref="AJ2:AL2"/>
  </mergeCells>
  <phoneticPr fontId="1"/>
  <conditionalFormatting sqref="AJ1:AT1 AJ51:AL51 A4:T36 AD1:AF1 AD4:AQ36 AQ2:AQ3 AD38:AL50 AM38:AQ51 AP37:AQ37 AU1:IY51 AD51:AI65526 A1:T1 A38:AC65526 U1:Z36 C2:T3 AJ52:IY65526">
    <cfRule type="cellIs" dxfId="115" priority="16" stopIfTrue="1" operator="equal">
      <formula>0</formula>
    </cfRule>
  </conditionalFormatting>
  <conditionalFormatting sqref="AG1:AI1">
    <cfRule type="cellIs" dxfId="114" priority="15" stopIfTrue="1" operator="equal">
      <formula>0</formula>
    </cfRule>
  </conditionalFormatting>
  <conditionalFormatting sqref="O4:Q36 O38:Q51">
    <cfRule type="cellIs" dxfId="113" priority="13" stopIfTrue="1" operator="equal">
      <formula>0</formula>
    </cfRule>
  </conditionalFormatting>
  <conditionalFormatting sqref="AA1:AC1 AA4:AC36">
    <cfRule type="cellIs" dxfId="112" priority="10" stopIfTrue="1" operator="equal">
      <formula>0</formula>
    </cfRule>
  </conditionalFormatting>
  <conditionalFormatting sqref="A2:A3 B3 AH3:AI3 AJ2:AJ3 AP2:AP3 AK3:AL3 AM2:AM3 AN3:AO3 AD2:AG3">
    <cfRule type="cellIs" dxfId="111" priority="5" stopIfTrue="1" operator="equal">
      <formula>0</formula>
    </cfRule>
  </conditionalFormatting>
  <conditionalFormatting sqref="AA2:AC3">
    <cfRule type="cellIs" dxfId="110" priority="4" stopIfTrue="1" operator="equal">
      <formula>0</formula>
    </cfRule>
  </conditionalFormatting>
  <conditionalFormatting sqref="AD37:AO37 A37:Z37">
    <cfRule type="cellIs" dxfId="109" priority="3" stopIfTrue="1" operator="equal">
      <formula>0</formula>
    </cfRule>
  </conditionalFormatting>
  <conditionalFormatting sqref="O37:Q37">
    <cfRule type="cellIs" dxfId="108" priority="2" stopIfTrue="1" operator="equal">
      <formula>0</formula>
    </cfRule>
  </conditionalFormatting>
  <conditionalFormatting sqref="AA37:AC37">
    <cfRule type="cellIs" dxfId="107" priority="1" stopIfTrue="1" operator="equal">
      <formula>0</formula>
    </cfRule>
  </conditionalFormatting>
  <printOptions horizontalCentered="1" verticalCentered="1"/>
  <pageMargins left="0.39370078740157483" right="0.39370078740157483" top="0.19685039370078741" bottom="0.19685039370078741" header="0.51181102362204722" footer="0.51181102362204722"/>
  <pageSetup paperSize="8" scale="76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T100"/>
  <sheetViews>
    <sheetView view="pageBreakPreview" zoomScale="60" zoomScaleNormal="100" workbookViewId="0">
      <pane xSplit="2" ySplit="3" topLeftCell="C25" activePane="bottomRight" state="frozen"/>
      <selection activeCell="K12" sqref="K12"/>
      <selection pane="topRight" activeCell="K12" sqref="K12"/>
      <selection pane="bottomLeft" activeCell="K12" sqref="K12"/>
      <selection pane="bottomRight" activeCell="K12" sqref="K12"/>
    </sheetView>
  </sheetViews>
  <sheetFormatPr defaultColWidth="9" defaultRowHeight="12" x14ac:dyDescent="0.2"/>
  <cols>
    <col min="1" max="1" width="10.90625" style="33" customWidth="1"/>
    <col min="2" max="2" width="10.36328125" style="33" customWidth="1"/>
    <col min="3" max="42" width="5.453125" style="33" customWidth="1"/>
    <col min="43" max="45" width="10.08984375" style="33" customWidth="1"/>
    <col min="46" max="46" width="5.6328125" style="33" customWidth="1"/>
    <col min="47" max="259" width="9" style="33"/>
    <col min="260" max="260" width="10.90625" style="33" customWidth="1"/>
    <col min="261" max="261" width="10.36328125" style="33" customWidth="1"/>
    <col min="262" max="298" width="5.453125" style="33" customWidth="1"/>
    <col min="299" max="301" width="10.08984375" style="33" customWidth="1"/>
    <col min="302" max="302" width="5.6328125" style="33" customWidth="1"/>
    <col min="303" max="515" width="9" style="33"/>
    <col min="516" max="516" width="10.90625" style="33" customWidth="1"/>
    <col min="517" max="517" width="10.36328125" style="33" customWidth="1"/>
    <col min="518" max="554" width="5.453125" style="33" customWidth="1"/>
    <col min="555" max="557" width="10.08984375" style="33" customWidth="1"/>
    <col min="558" max="558" width="5.6328125" style="33" customWidth="1"/>
    <col min="559" max="771" width="9" style="33"/>
    <col min="772" max="772" width="10.90625" style="33" customWidth="1"/>
    <col min="773" max="773" width="10.36328125" style="33" customWidth="1"/>
    <col min="774" max="810" width="5.453125" style="33" customWidth="1"/>
    <col min="811" max="813" width="10.08984375" style="33" customWidth="1"/>
    <col min="814" max="814" width="5.6328125" style="33" customWidth="1"/>
    <col min="815" max="1027" width="9" style="33"/>
    <col min="1028" max="1028" width="10.90625" style="33" customWidth="1"/>
    <col min="1029" max="1029" width="10.36328125" style="33" customWidth="1"/>
    <col min="1030" max="1066" width="5.453125" style="33" customWidth="1"/>
    <col min="1067" max="1069" width="10.08984375" style="33" customWidth="1"/>
    <col min="1070" max="1070" width="5.6328125" style="33" customWidth="1"/>
    <col min="1071" max="1283" width="9" style="33"/>
    <col min="1284" max="1284" width="10.90625" style="33" customWidth="1"/>
    <col min="1285" max="1285" width="10.36328125" style="33" customWidth="1"/>
    <col min="1286" max="1322" width="5.453125" style="33" customWidth="1"/>
    <col min="1323" max="1325" width="10.08984375" style="33" customWidth="1"/>
    <col min="1326" max="1326" width="5.6328125" style="33" customWidth="1"/>
    <col min="1327" max="1539" width="9" style="33"/>
    <col min="1540" max="1540" width="10.90625" style="33" customWidth="1"/>
    <col min="1541" max="1541" width="10.36328125" style="33" customWidth="1"/>
    <col min="1542" max="1578" width="5.453125" style="33" customWidth="1"/>
    <col min="1579" max="1581" width="10.08984375" style="33" customWidth="1"/>
    <col min="1582" max="1582" width="5.6328125" style="33" customWidth="1"/>
    <col min="1583" max="1795" width="9" style="33"/>
    <col min="1796" max="1796" width="10.90625" style="33" customWidth="1"/>
    <col min="1797" max="1797" width="10.36328125" style="33" customWidth="1"/>
    <col min="1798" max="1834" width="5.453125" style="33" customWidth="1"/>
    <col min="1835" max="1837" width="10.08984375" style="33" customWidth="1"/>
    <col min="1838" max="1838" width="5.6328125" style="33" customWidth="1"/>
    <col min="1839" max="2051" width="9" style="33"/>
    <col min="2052" max="2052" width="10.90625" style="33" customWidth="1"/>
    <col min="2053" max="2053" width="10.36328125" style="33" customWidth="1"/>
    <col min="2054" max="2090" width="5.453125" style="33" customWidth="1"/>
    <col min="2091" max="2093" width="10.08984375" style="33" customWidth="1"/>
    <col min="2094" max="2094" width="5.6328125" style="33" customWidth="1"/>
    <col min="2095" max="2307" width="9" style="33"/>
    <col min="2308" max="2308" width="10.90625" style="33" customWidth="1"/>
    <col min="2309" max="2309" width="10.36328125" style="33" customWidth="1"/>
    <col min="2310" max="2346" width="5.453125" style="33" customWidth="1"/>
    <col min="2347" max="2349" width="10.08984375" style="33" customWidth="1"/>
    <col min="2350" max="2350" width="5.6328125" style="33" customWidth="1"/>
    <col min="2351" max="2563" width="9" style="33"/>
    <col min="2564" max="2564" width="10.90625" style="33" customWidth="1"/>
    <col min="2565" max="2565" width="10.36328125" style="33" customWidth="1"/>
    <col min="2566" max="2602" width="5.453125" style="33" customWidth="1"/>
    <col min="2603" max="2605" width="10.08984375" style="33" customWidth="1"/>
    <col min="2606" max="2606" width="5.6328125" style="33" customWidth="1"/>
    <col min="2607" max="2819" width="9" style="33"/>
    <col min="2820" max="2820" width="10.90625" style="33" customWidth="1"/>
    <col min="2821" max="2821" width="10.36328125" style="33" customWidth="1"/>
    <col min="2822" max="2858" width="5.453125" style="33" customWidth="1"/>
    <col min="2859" max="2861" width="10.08984375" style="33" customWidth="1"/>
    <col min="2862" max="2862" width="5.6328125" style="33" customWidth="1"/>
    <col min="2863" max="3075" width="9" style="33"/>
    <col min="3076" max="3076" width="10.90625" style="33" customWidth="1"/>
    <col min="3077" max="3077" width="10.36328125" style="33" customWidth="1"/>
    <col min="3078" max="3114" width="5.453125" style="33" customWidth="1"/>
    <col min="3115" max="3117" width="10.08984375" style="33" customWidth="1"/>
    <col min="3118" max="3118" width="5.6328125" style="33" customWidth="1"/>
    <col min="3119" max="3331" width="9" style="33"/>
    <col min="3332" max="3332" width="10.90625" style="33" customWidth="1"/>
    <col min="3333" max="3333" width="10.36328125" style="33" customWidth="1"/>
    <col min="3334" max="3370" width="5.453125" style="33" customWidth="1"/>
    <col min="3371" max="3373" width="10.08984375" style="33" customWidth="1"/>
    <col min="3374" max="3374" width="5.6328125" style="33" customWidth="1"/>
    <col min="3375" max="3587" width="9" style="33"/>
    <col min="3588" max="3588" width="10.90625" style="33" customWidth="1"/>
    <col min="3589" max="3589" width="10.36328125" style="33" customWidth="1"/>
    <col min="3590" max="3626" width="5.453125" style="33" customWidth="1"/>
    <col min="3627" max="3629" width="10.08984375" style="33" customWidth="1"/>
    <col min="3630" max="3630" width="5.6328125" style="33" customWidth="1"/>
    <col min="3631" max="3843" width="9" style="33"/>
    <col min="3844" max="3844" width="10.90625" style="33" customWidth="1"/>
    <col min="3845" max="3845" width="10.36328125" style="33" customWidth="1"/>
    <col min="3846" max="3882" width="5.453125" style="33" customWidth="1"/>
    <col min="3883" max="3885" width="10.08984375" style="33" customWidth="1"/>
    <col min="3886" max="3886" width="5.6328125" style="33" customWidth="1"/>
    <col min="3887" max="4099" width="9" style="33"/>
    <col min="4100" max="4100" width="10.90625" style="33" customWidth="1"/>
    <col min="4101" max="4101" width="10.36328125" style="33" customWidth="1"/>
    <col min="4102" max="4138" width="5.453125" style="33" customWidth="1"/>
    <col min="4139" max="4141" width="10.08984375" style="33" customWidth="1"/>
    <col min="4142" max="4142" width="5.6328125" style="33" customWidth="1"/>
    <col min="4143" max="4355" width="9" style="33"/>
    <col min="4356" max="4356" width="10.90625" style="33" customWidth="1"/>
    <col min="4357" max="4357" width="10.36328125" style="33" customWidth="1"/>
    <col min="4358" max="4394" width="5.453125" style="33" customWidth="1"/>
    <col min="4395" max="4397" width="10.08984375" style="33" customWidth="1"/>
    <col min="4398" max="4398" width="5.6328125" style="33" customWidth="1"/>
    <col min="4399" max="4611" width="9" style="33"/>
    <col min="4612" max="4612" width="10.90625" style="33" customWidth="1"/>
    <col min="4613" max="4613" width="10.36328125" style="33" customWidth="1"/>
    <col min="4614" max="4650" width="5.453125" style="33" customWidth="1"/>
    <col min="4651" max="4653" width="10.08984375" style="33" customWidth="1"/>
    <col min="4654" max="4654" width="5.6328125" style="33" customWidth="1"/>
    <col min="4655" max="4867" width="9" style="33"/>
    <col min="4868" max="4868" width="10.90625" style="33" customWidth="1"/>
    <col min="4869" max="4869" width="10.36328125" style="33" customWidth="1"/>
    <col min="4870" max="4906" width="5.453125" style="33" customWidth="1"/>
    <col min="4907" max="4909" width="10.08984375" style="33" customWidth="1"/>
    <col min="4910" max="4910" width="5.6328125" style="33" customWidth="1"/>
    <col min="4911" max="5123" width="9" style="33"/>
    <col min="5124" max="5124" width="10.90625" style="33" customWidth="1"/>
    <col min="5125" max="5125" width="10.36328125" style="33" customWidth="1"/>
    <col min="5126" max="5162" width="5.453125" style="33" customWidth="1"/>
    <col min="5163" max="5165" width="10.08984375" style="33" customWidth="1"/>
    <col min="5166" max="5166" width="5.6328125" style="33" customWidth="1"/>
    <col min="5167" max="5379" width="9" style="33"/>
    <col min="5380" max="5380" width="10.90625" style="33" customWidth="1"/>
    <col min="5381" max="5381" width="10.36328125" style="33" customWidth="1"/>
    <col min="5382" max="5418" width="5.453125" style="33" customWidth="1"/>
    <col min="5419" max="5421" width="10.08984375" style="33" customWidth="1"/>
    <col min="5422" max="5422" width="5.6328125" style="33" customWidth="1"/>
    <col min="5423" max="5635" width="9" style="33"/>
    <col min="5636" max="5636" width="10.90625" style="33" customWidth="1"/>
    <col min="5637" max="5637" width="10.36328125" style="33" customWidth="1"/>
    <col min="5638" max="5674" width="5.453125" style="33" customWidth="1"/>
    <col min="5675" max="5677" width="10.08984375" style="33" customWidth="1"/>
    <col min="5678" max="5678" width="5.6328125" style="33" customWidth="1"/>
    <col min="5679" max="5891" width="9" style="33"/>
    <col min="5892" max="5892" width="10.90625" style="33" customWidth="1"/>
    <col min="5893" max="5893" width="10.36328125" style="33" customWidth="1"/>
    <col min="5894" max="5930" width="5.453125" style="33" customWidth="1"/>
    <col min="5931" max="5933" width="10.08984375" style="33" customWidth="1"/>
    <col min="5934" max="5934" width="5.6328125" style="33" customWidth="1"/>
    <col min="5935" max="6147" width="9" style="33"/>
    <col min="6148" max="6148" width="10.90625" style="33" customWidth="1"/>
    <col min="6149" max="6149" width="10.36328125" style="33" customWidth="1"/>
    <col min="6150" max="6186" width="5.453125" style="33" customWidth="1"/>
    <col min="6187" max="6189" width="10.08984375" style="33" customWidth="1"/>
    <col min="6190" max="6190" width="5.6328125" style="33" customWidth="1"/>
    <col min="6191" max="6403" width="9" style="33"/>
    <col min="6404" max="6404" width="10.90625" style="33" customWidth="1"/>
    <col min="6405" max="6405" width="10.36328125" style="33" customWidth="1"/>
    <col min="6406" max="6442" width="5.453125" style="33" customWidth="1"/>
    <col min="6443" max="6445" width="10.08984375" style="33" customWidth="1"/>
    <col min="6446" max="6446" width="5.6328125" style="33" customWidth="1"/>
    <col min="6447" max="6659" width="9" style="33"/>
    <col min="6660" max="6660" width="10.90625" style="33" customWidth="1"/>
    <col min="6661" max="6661" width="10.36328125" style="33" customWidth="1"/>
    <col min="6662" max="6698" width="5.453125" style="33" customWidth="1"/>
    <col min="6699" max="6701" width="10.08984375" style="33" customWidth="1"/>
    <col min="6702" max="6702" width="5.6328125" style="33" customWidth="1"/>
    <col min="6703" max="6915" width="9" style="33"/>
    <col min="6916" max="6916" width="10.90625" style="33" customWidth="1"/>
    <col min="6917" max="6917" width="10.36328125" style="33" customWidth="1"/>
    <col min="6918" max="6954" width="5.453125" style="33" customWidth="1"/>
    <col min="6955" max="6957" width="10.08984375" style="33" customWidth="1"/>
    <col min="6958" max="6958" width="5.6328125" style="33" customWidth="1"/>
    <col min="6959" max="7171" width="9" style="33"/>
    <col min="7172" max="7172" width="10.90625" style="33" customWidth="1"/>
    <col min="7173" max="7173" width="10.36328125" style="33" customWidth="1"/>
    <col min="7174" max="7210" width="5.453125" style="33" customWidth="1"/>
    <col min="7211" max="7213" width="10.08984375" style="33" customWidth="1"/>
    <col min="7214" max="7214" width="5.6328125" style="33" customWidth="1"/>
    <col min="7215" max="7427" width="9" style="33"/>
    <col min="7428" max="7428" width="10.90625" style="33" customWidth="1"/>
    <col min="7429" max="7429" width="10.36328125" style="33" customWidth="1"/>
    <col min="7430" max="7466" width="5.453125" style="33" customWidth="1"/>
    <col min="7467" max="7469" width="10.08984375" style="33" customWidth="1"/>
    <col min="7470" max="7470" width="5.6328125" style="33" customWidth="1"/>
    <col min="7471" max="7683" width="9" style="33"/>
    <col min="7684" max="7684" width="10.90625" style="33" customWidth="1"/>
    <col min="7685" max="7685" width="10.36328125" style="33" customWidth="1"/>
    <col min="7686" max="7722" width="5.453125" style="33" customWidth="1"/>
    <col min="7723" max="7725" width="10.08984375" style="33" customWidth="1"/>
    <col min="7726" max="7726" width="5.6328125" style="33" customWidth="1"/>
    <col min="7727" max="7939" width="9" style="33"/>
    <col min="7940" max="7940" width="10.90625" style="33" customWidth="1"/>
    <col min="7941" max="7941" width="10.36328125" style="33" customWidth="1"/>
    <col min="7942" max="7978" width="5.453125" style="33" customWidth="1"/>
    <col min="7979" max="7981" width="10.08984375" style="33" customWidth="1"/>
    <col min="7982" max="7982" width="5.6328125" style="33" customWidth="1"/>
    <col min="7983" max="8195" width="9" style="33"/>
    <col min="8196" max="8196" width="10.90625" style="33" customWidth="1"/>
    <col min="8197" max="8197" width="10.36328125" style="33" customWidth="1"/>
    <col min="8198" max="8234" width="5.453125" style="33" customWidth="1"/>
    <col min="8235" max="8237" width="10.08984375" style="33" customWidth="1"/>
    <col min="8238" max="8238" width="5.6328125" style="33" customWidth="1"/>
    <col min="8239" max="8451" width="9" style="33"/>
    <col min="8452" max="8452" width="10.90625" style="33" customWidth="1"/>
    <col min="8453" max="8453" width="10.36328125" style="33" customWidth="1"/>
    <col min="8454" max="8490" width="5.453125" style="33" customWidth="1"/>
    <col min="8491" max="8493" width="10.08984375" style="33" customWidth="1"/>
    <col min="8494" max="8494" width="5.6328125" style="33" customWidth="1"/>
    <col min="8495" max="8707" width="9" style="33"/>
    <col min="8708" max="8708" width="10.90625" style="33" customWidth="1"/>
    <col min="8709" max="8709" width="10.36328125" style="33" customWidth="1"/>
    <col min="8710" max="8746" width="5.453125" style="33" customWidth="1"/>
    <col min="8747" max="8749" width="10.08984375" style="33" customWidth="1"/>
    <col min="8750" max="8750" width="5.6328125" style="33" customWidth="1"/>
    <col min="8751" max="8963" width="9" style="33"/>
    <col min="8964" max="8964" width="10.90625" style="33" customWidth="1"/>
    <col min="8965" max="8965" width="10.36328125" style="33" customWidth="1"/>
    <col min="8966" max="9002" width="5.453125" style="33" customWidth="1"/>
    <col min="9003" max="9005" width="10.08984375" style="33" customWidth="1"/>
    <col min="9006" max="9006" width="5.6328125" style="33" customWidth="1"/>
    <col min="9007" max="9219" width="9" style="33"/>
    <col min="9220" max="9220" width="10.90625" style="33" customWidth="1"/>
    <col min="9221" max="9221" width="10.36328125" style="33" customWidth="1"/>
    <col min="9222" max="9258" width="5.453125" style="33" customWidth="1"/>
    <col min="9259" max="9261" width="10.08984375" style="33" customWidth="1"/>
    <col min="9262" max="9262" width="5.6328125" style="33" customWidth="1"/>
    <col min="9263" max="9475" width="9" style="33"/>
    <col min="9476" max="9476" width="10.90625" style="33" customWidth="1"/>
    <col min="9477" max="9477" width="10.36328125" style="33" customWidth="1"/>
    <col min="9478" max="9514" width="5.453125" style="33" customWidth="1"/>
    <col min="9515" max="9517" width="10.08984375" style="33" customWidth="1"/>
    <col min="9518" max="9518" width="5.6328125" style="33" customWidth="1"/>
    <col min="9519" max="9731" width="9" style="33"/>
    <col min="9732" max="9732" width="10.90625" style="33" customWidth="1"/>
    <col min="9733" max="9733" width="10.36328125" style="33" customWidth="1"/>
    <col min="9734" max="9770" width="5.453125" style="33" customWidth="1"/>
    <col min="9771" max="9773" width="10.08984375" style="33" customWidth="1"/>
    <col min="9774" max="9774" width="5.6328125" style="33" customWidth="1"/>
    <col min="9775" max="9987" width="9" style="33"/>
    <col min="9988" max="9988" width="10.90625" style="33" customWidth="1"/>
    <col min="9989" max="9989" width="10.36328125" style="33" customWidth="1"/>
    <col min="9990" max="10026" width="5.453125" style="33" customWidth="1"/>
    <col min="10027" max="10029" width="10.08984375" style="33" customWidth="1"/>
    <col min="10030" max="10030" width="5.6328125" style="33" customWidth="1"/>
    <col min="10031" max="10243" width="9" style="33"/>
    <col min="10244" max="10244" width="10.90625" style="33" customWidth="1"/>
    <col min="10245" max="10245" width="10.36328125" style="33" customWidth="1"/>
    <col min="10246" max="10282" width="5.453125" style="33" customWidth="1"/>
    <col min="10283" max="10285" width="10.08984375" style="33" customWidth="1"/>
    <col min="10286" max="10286" width="5.6328125" style="33" customWidth="1"/>
    <col min="10287" max="10499" width="9" style="33"/>
    <col min="10500" max="10500" width="10.90625" style="33" customWidth="1"/>
    <col min="10501" max="10501" width="10.36328125" style="33" customWidth="1"/>
    <col min="10502" max="10538" width="5.453125" style="33" customWidth="1"/>
    <col min="10539" max="10541" width="10.08984375" style="33" customWidth="1"/>
    <col min="10542" max="10542" width="5.6328125" style="33" customWidth="1"/>
    <col min="10543" max="10755" width="9" style="33"/>
    <col min="10756" max="10756" width="10.90625" style="33" customWidth="1"/>
    <col min="10757" max="10757" width="10.36328125" style="33" customWidth="1"/>
    <col min="10758" max="10794" width="5.453125" style="33" customWidth="1"/>
    <col min="10795" max="10797" width="10.08984375" style="33" customWidth="1"/>
    <col min="10798" max="10798" width="5.6328125" style="33" customWidth="1"/>
    <col min="10799" max="11011" width="9" style="33"/>
    <col min="11012" max="11012" width="10.90625" style="33" customWidth="1"/>
    <col min="11013" max="11013" width="10.36328125" style="33" customWidth="1"/>
    <col min="11014" max="11050" width="5.453125" style="33" customWidth="1"/>
    <col min="11051" max="11053" width="10.08984375" style="33" customWidth="1"/>
    <col min="11054" max="11054" width="5.6328125" style="33" customWidth="1"/>
    <col min="11055" max="11267" width="9" style="33"/>
    <col min="11268" max="11268" width="10.90625" style="33" customWidth="1"/>
    <col min="11269" max="11269" width="10.36328125" style="33" customWidth="1"/>
    <col min="11270" max="11306" width="5.453125" style="33" customWidth="1"/>
    <col min="11307" max="11309" width="10.08984375" style="33" customWidth="1"/>
    <col min="11310" max="11310" width="5.6328125" style="33" customWidth="1"/>
    <col min="11311" max="11523" width="9" style="33"/>
    <col min="11524" max="11524" width="10.90625" style="33" customWidth="1"/>
    <col min="11525" max="11525" width="10.36328125" style="33" customWidth="1"/>
    <col min="11526" max="11562" width="5.453125" style="33" customWidth="1"/>
    <col min="11563" max="11565" width="10.08984375" style="33" customWidth="1"/>
    <col min="11566" max="11566" width="5.6328125" style="33" customWidth="1"/>
    <col min="11567" max="11779" width="9" style="33"/>
    <col min="11780" max="11780" width="10.90625" style="33" customWidth="1"/>
    <col min="11781" max="11781" width="10.36328125" style="33" customWidth="1"/>
    <col min="11782" max="11818" width="5.453125" style="33" customWidth="1"/>
    <col min="11819" max="11821" width="10.08984375" style="33" customWidth="1"/>
    <col min="11822" max="11822" width="5.6328125" style="33" customWidth="1"/>
    <col min="11823" max="12035" width="9" style="33"/>
    <col min="12036" max="12036" width="10.90625" style="33" customWidth="1"/>
    <col min="12037" max="12037" width="10.36328125" style="33" customWidth="1"/>
    <col min="12038" max="12074" width="5.453125" style="33" customWidth="1"/>
    <col min="12075" max="12077" width="10.08984375" style="33" customWidth="1"/>
    <col min="12078" max="12078" width="5.6328125" style="33" customWidth="1"/>
    <col min="12079" max="12291" width="9" style="33"/>
    <col min="12292" max="12292" width="10.90625" style="33" customWidth="1"/>
    <col min="12293" max="12293" width="10.36328125" style="33" customWidth="1"/>
    <col min="12294" max="12330" width="5.453125" style="33" customWidth="1"/>
    <col min="12331" max="12333" width="10.08984375" style="33" customWidth="1"/>
    <col min="12334" max="12334" width="5.6328125" style="33" customWidth="1"/>
    <col min="12335" max="12547" width="9" style="33"/>
    <col min="12548" max="12548" width="10.90625" style="33" customWidth="1"/>
    <col min="12549" max="12549" width="10.36328125" style="33" customWidth="1"/>
    <col min="12550" max="12586" width="5.453125" style="33" customWidth="1"/>
    <col min="12587" max="12589" width="10.08984375" style="33" customWidth="1"/>
    <col min="12590" max="12590" width="5.6328125" style="33" customWidth="1"/>
    <col min="12591" max="12803" width="9" style="33"/>
    <col min="12804" max="12804" width="10.90625" style="33" customWidth="1"/>
    <col min="12805" max="12805" width="10.36328125" style="33" customWidth="1"/>
    <col min="12806" max="12842" width="5.453125" style="33" customWidth="1"/>
    <col min="12843" max="12845" width="10.08984375" style="33" customWidth="1"/>
    <col min="12846" max="12846" width="5.6328125" style="33" customWidth="1"/>
    <col min="12847" max="13059" width="9" style="33"/>
    <col min="13060" max="13060" width="10.90625" style="33" customWidth="1"/>
    <col min="13061" max="13061" width="10.36328125" style="33" customWidth="1"/>
    <col min="13062" max="13098" width="5.453125" style="33" customWidth="1"/>
    <col min="13099" max="13101" width="10.08984375" style="33" customWidth="1"/>
    <col min="13102" max="13102" width="5.6328125" style="33" customWidth="1"/>
    <col min="13103" max="13315" width="9" style="33"/>
    <col min="13316" max="13316" width="10.90625" style="33" customWidth="1"/>
    <col min="13317" max="13317" width="10.36328125" style="33" customWidth="1"/>
    <col min="13318" max="13354" width="5.453125" style="33" customWidth="1"/>
    <col min="13355" max="13357" width="10.08984375" style="33" customWidth="1"/>
    <col min="13358" max="13358" width="5.6328125" style="33" customWidth="1"/>
    <col min="13359" max="13571" width="9" style="33"/>
    <col min="13572" max="13572" width="10.90625" style="33" customWidth="1"/>
    <col min="13573" max="13573" width="10.36328125" style="33" customWidth="1"/>
    <col min="13574" max="13610" width="5.453125" style="33" customWidth="1"/>
    <col min="13611" max="13613" width="10.08984375" style="33" customWidth="1"/>
    <col min="13614" max="13614" width="5.6328125" style="33" customWidth="1"/>
    <col min="13615" max="13827" width="9" style="33"/>
    <col min="13828" max="13828" width="10.90625" style="33" customWidth="1"/>
    <col min="13829" max="13829" width="10.36328125" style="33" customWidth="1"/>
    <col min="13830" max="13866" width="5.453125" style="33" customWidth="1"/>
    <col min="13867" max="13869" width="10.08984375" style="33" customWidth="1"/>
    <col min="13870" max="13870" width="5.6328125" style="33" customWidth="1"/>
    <col min="13871" max="14083" width="9" style="33"/>
    <col min="14084" max="14084" width="10.90625" style="33" customWidth="1"/>
    <col min="14085" max="14085" width="10.36328125" style="33" customWidth="1"/>
    <col min="14086" max="14122" width="5.453125" style="33" customWidth="1"/>
    <col min="14123" max="14125" width="10.08984375" style="33" customWidth="1"/>
    <col min="14126" max="14126" width="5.6328125" style="33" customWidth="1"/>
    <col min="14127" max="14339" width="9" style="33"/>
    <col min="14340" max="14340" width="10.90625" style="33" customWidth="1"/>
    <col min="14341" max="14341" width="10.36328125" style="33" customWidth="1"/>
    <col min="14342" max="14378" width="5.453125" style="33" customWidth="1"/>
    <col min="14379" max="14381" width="10.08984375" style="33" customWidth="1"/>
    <col min="14382" max="14382" width="5.6328125" style="33" customWidth="1"/>
    <col min="14383" max="14595" width="9" style="33"/>
    <col min="14596" max="14596" width="10.90625" style="33" customWidth="1"/>
    <col min="14597" max="14597" width="10.36328125" style="33" customWidth="1"/>
    <col min="14598" max="14634" width="5.453125" style="33" customWidth="1"/>
    <col min="14635" max="14637" width="10.08984375" style="33" customWidth="1"/>
    <col min="14638" max="14638" width="5.6328125" style="33" customWidth="1"/>
    <col min="14639" max="14851" width="9" style="33"/>
    <col min="14852" max="14852" width="10.90625" style="33" customWidth="1"/>
    <col min="14853" max="14853" width="10.36328125" style="33" customWidth="1"/>
    <col min="14854" max="14890" width="5.453125" style="33" customWidth="1"/>
    <col min="14891" max="14893" width="10.08984375" style="33" customWidth="1"/>
    <col min="14894" max="14894" width="5.6328125" style="33" customWidth="1"/>
    <col min="14895" max="15107" width="9" style="33"/>
    <col min="15108" max="15108" width="10.90625" style="33" customWidth="1"/>
    <col min="15109" max="15109" width="10.36328125" style="33" customWidth="1"/>
    <col min="15110" max="15146" width="5.453125" style="33" customWidth="1"/>
    <col min="15147" max="15149" width="10.08984375" style="33" customWidth="1"/>
    <col min="15150" max="15150" width="5.6328125" style="33" customWidth="1"/>
    <col min="15151" max="15363" width="9" style="33"/>
    <col min="15364" max="15364" width="10.90625" style="33" customWidth="1"/>
    <col min="15365" max="15365" width="10.36328125" style="33" customWidth="1"/>
    <col min="15366" max="15402" width="5.453125" style="33" customWidth="1"/>
    <col min="15403" max="15405" width="10.08984375" style="33" customWidth="1"/>
    <col min="15406" max="15406" width="5.6328125" style="33" customWidth="1"/>
    <col min="15407" max="15619" width="9" style="33"/>
    <col min="15620" max="15620" width="10.90625" style="33" customWidth="1"/>
    <col min="15621" max="15621" width="10.36328125" style="33" customWidth="1"/>
    <col min="15622" max="15658" width="5.453125" style="33" customWidth="1"/>
    <col min="15659" max="15661" width="10.08984375" style="33" customWidth="1"/>
    <col min="15662" max="15662" width="5.6328125" style="33" customWidth="1"/>
    <col min="15663" max="15875" width="9" style="33"/>
    <col min="15876" max="15876" width="10.90625" style="33" customWidth="1"/>
    <col min="15877" max="15877" width="10.36328125" style="33" customWidth="1"/>
    <col min="15878" max="15914" width="5.453125" style="33" customWidth="1"/>
    <col min="15915" max="15917" width="10.08984375" style="33" customWidth="1"/>
    <col min="15918" max="15918" width="5.6328125" style="33" customWidth="1"/>
    <col min="15919" max="16131" width="9" style="33"/>
    <col min="16132" max="16132" width="10.90625" style="33" customWidth="1"/>
    <col min="16133" max="16133" width="10.36328125" style="33" customWidth="1"/>
    <col min="16134" max="16170" width="5.453125" style="33" customWidth="1"/>
    <col min="16171" max="16173" width="10.08984375" style="33" customWidth="1"/>
    <col min="16174" max="16174" width="5.6328125" style="33" customWidth="1"/>
    <col min="16175" max="16384" width="9" style="33"/>
  </cols>
  <sheetData>
    <row r="1" spans="1:46" s="23" customFormat="1" ht="24" customHeight="1" x14ac:dyDescent="0.25">
      <c r="A1" s="21" t="s">
        <v>64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T1" s="24"/>
    </row>
    <row r="2" spans="1:46" s="26" customFormat="1" ht="21" customHeight="1" x14ac:dyDescent="0.2">
      <c r="A2" s="319" t="s">
        <v>14</v>
      </c>
      <c r="B2" s="321"/>
      <c r="C2" s="350" t="s">
        <v>1</v>
      </c>
      <c r="D2" s="350"/>
      <c r="E2" s="350"/>
      <c r="F2" s="350" t="s">
        <v>2</v>
      </c>
      <c r="G2" s="350"/>
      <c r="H2" s="319"/>
      <c r="I2" s="319" t="s">
        <v>4</v>
      </c>
      <c r="J2" s="320"/>
      <c r="K2" s="321"/>
      <c r="L2" s="350" t="s">
        <v>3</v>
      </c>
      <c r="M2" s="350"/>
      <c r="N2" s="350"/>
      <c r="O2" s="350" t="s">
        <v>5</v>
      </c>
      <c r="P2" s="350"/>
      <c r="Q2" s="350"/>
      <c r="R2" s="350" t="s">
        <v>68</v>
      </c>
      <c r="S2" s="350"/>
      <c r="T2" s="350"/>
      <c r="U2" s="351" t="s">
        <v>69</v>
      </c>
      <c r="V2" s="352"/>
      <c r="W2" s="353"/>
      <c r="X2" s="351" t="s">
        <v>70</v>
      </c>
      <c r="Y2" s="352"/>
      <c r="Z2" s="353"/>
      <c r="AA2" s="351" t="s">
        <v>71</v>
      </c>
      <c r="AB2" s="352"/>
      <c r="AC2" s="353"/>
      <c r="AD2" s="351" t="s">
        <v>72</v>
      </c>
      <c r="AE2" s="352"/>
      <c r="AF2" s="353"/>
      <c r="AG2" s="319" t="s">
        <v>9</v>
      </c>
      <c r="AH2" s="320"/>
      <c r="AI2" s="321"/>
      <c r="AJ2" s="319" t="s">
        <v>10</v>
      </c>
      <c r="AK2" s="320"/>
      <c r="AL2" s="321"/>
      <c r="AM2" s="319" t="s">
        <v>11</v>
      </c>
      <c r="AN2" s="320"/>
      <c r="AO2" s="321"/>
      <c r="AP2" s="355" t="s">
        <v>12</v>
      </c>
      <c r="AQ2" s="25"/>
    </row>
    <row r="3" spans="1:46" s="25" customFormat="1" ht="21" customHeight="1" x14ac:dyDescent="0.2">
      <c r="A3" s="27" t="s">
        <v>15</v>
      </c>
      <c r="B3" s="239" t="s">
        <v>0</v>
      </c>
      <c r="C3" s="28" t="s">
        <v>6</v>
      </c>
      <c r="D3" s="4" t="s">
        <v>7</v>
      </c>
      <c r="E3" s="29" t="s">
        <v>8</v>
      </c>
      <c r="F3" s="28" t="s">
        <v>6</v>
      </c>
      <c r="G3" s="4" t="s">
        <v>7</v>
      </c>
      <c r="H3" s="29" t="s">
        <v>8</v>
      </c>
      <c r="I3" s="28" t="s">
        <v>6</v>
      </c>
      <c r="J3" s="4" t="s">
        <v>7</v>
      </c>
      <c r="K3" s="29" t="s">
        <v>8</v>
      </c>
      <c r="L3" s="28" t="s">
        <v>6</v>
      </c>
      <c r="M3" s="4" t="s">
        <v>7</v>
      </c>
      <c r="N3" s="29" t="s">
        <v>8</v>
      </c>
      <c r="O3" s="28" t="s">
        <v>6</v>
      </c>
      <c r="P3" s="4" t="s">
        <v>7</v>
      </c>
      <c r="Q3" s="29" t="s">
        <v>8</v>
      </c>
      <c r="R3" s="28" t="s">
        <v>6</v>
      </c>
      <c r="S3" s="4" t="s">
        <v>7</v>
      </c>
      <c r="T3" s="29" t="s">
        <v>8</v>
      </c>
      <c r="U3" s="28" t="s">
        <v>6</v>
      </c>
      <c r="V3" s="4" t="s">
        <v>7</v>
      </c>
      <c r="W3" s="29" t="s">
        <v>8</v>
      </c>
      <c r="X3" s="28" t="s">
        <v>6</v>
      </c>
      <c r="Y3" s="4" t="s">
        <v>7</v>
      </c>
      <c r="Z3" s="29" t="s">
        <v>8</v>
      </c>
      <c r="AA3" s="28" t="s">
        <v>6</v>
      </c>
      <c r="AB3" s="4" t="s">
        <v>7</v>
      </c>
      <c r="AC3" s="29" t="s">
        <v>8</v>
      </c>
      <c r="AD3" s="28" t="s">
        <v>6</v>
      </c>
      <c r="AE3" s="4" t="s">
        <v>7</v>
      </c>
      <c r="AF3" s="29" t="s">
        <v>8</v>
      </c>
      <c r="AG3" s="28" t="s">
        <v>6</v>
      </c>
      <c r="AH3" s="4" t="s">
        <v>7</v>
      </c>
      <c r="AI3" s="29" t="s">
        <v>8</v>
      </c>
      <c r="AJ3" s="28" t="s">
        <v>6</v>
      </c>
      <c r="AK3" s="4" t="s">
        <v>7</v>
      </c>
      <c r="AL3" s="29" t="s">
        <v>8</v>
      </c>
      <c r="AM3" s="30" t="s">
        <v>6</v>
      </c>
      <c r="AN3" s="31" t="s">
        <v>7</v>
      </c>
      <c r="AO3" s="32" t="s">
        <v>8</v>
      </c>
      <c r="AP3" s="356"/>
      <c r="AQ3" s="33"/>
    </row>
    <row r="4" spans="1:46" ht="21" customHeight="1" x14ac:dyDescent="0.2">
      <c r="A4" s="81" t="s">
        <v>16</v>
      </c>
      <c r="B4" s="82">
        <v>35</v>
      </c>
      <c r="C4" s="83"/>
      <c r="D4" s="53"/>
      <c r="E4" s="67">
        <v>0</v>
      </c>
      <c r="F4" s="83"/>
      <c r="G4" s="53"/>
      <c r="H4" s="67">
        <v>0</v>
      </c>
      <c r="I4" s="83"/>
      <c r="J4" s="53"/>
      <c r="K4" s="67">
        <v>0</v>
      </c>
      <c r="L4" s="83"/>
      <c r="M4" s="53"/>
      <c r="N4" s="67">
        <v>0</v>
      </c>
      <c r="O4" s="83"/>
      <c r="P4" s="53"/>
      <c r="Q4" s="67">
        <v>0</v>
      </c>
      <c r="R4" s="83"/>
      <c r="S4" s="53"/>
      <c r="T4" s="67">
        <v>0</v>
      </c>
      <c r="U4" s="83"/>
      <c r="V4" s="53"/>
      <c r="W4" s="67">
        <v>0</v>
      </c>
      <c r="X4" s="83"/>
      <c r="Y4" s="53"/>
      <c r="Z4" s="67">
        <v>0</v>
      </c>
      <c r="AA4" s="83"/>
      <c r="AB4" s="53"/>
      <c r="AC4" s="67">
        <v>0</v>
      </c>
      <c r="AD4" s="83"/>
      <c r="AE4" s="53"/>
      <c r="AF4" s="67">
        <v>0</v>
      </c>
      <c r="AG4" s="83"/>
      <c r="AH4" s="53"/>
      <c r="AI4" s="67">
        <v>0</v>
      </c>
      <c r="AJ4" s="83">
        <v>35</v>
      </c>
      <c r="AK4" s="53"/>
      <c r="AL4" s="67">
        <v>35</v>
      </c>
      <c r="AM4" s="226">
        <f t="shared" ref="AM4:AN50" si="0">SUM(C4,F4,I4,L4,R4,O4,U4,X4,AA4,AD4,AG4,AJ4)</f>
        <v>35</v>
      </c>
      <c r="AN4" s="227">
        <f t="shared" si="0"/>
        <v>0</v>
      </c>
      <c r="AO4" s="228">
        <f>SUM(AM4:AN4)</f>
        <v>35</v>
      </c>
      <c r="AP4" s="82"/>
      <c r="AQ4" s="34"/>
    </row>
    <row r="5" spans="1:46" s="35" customFormat="1" ht="21" customHeight="1" x14ac:dyDescent="0.2">
      <c r="A5" s="84" t="s">
        <v>17</v>
      </c>
      <c r="B5" s="85">
        <v>10</v>
      </c>
      <c r="C5" s="86"/>
      <c r="D5" s="55"/>
      <c r="E5" s="69">
        <v>0</v>
      </c>
      <c r="F5" s="86"/>
      <c r="G5" s="55"/>
      <c r="H5" s="69">
        <v>0</v>
      </c>
      <c r="I5" s="86"/>
      <c r="J5" s="55"/>
      <c r="K5" s="69">
        <v>0</v>
      </c>
      <c r="L5" s="86"/>
      <c r="M5" s="55"/>
      <c r="N5" s="69">
        <v>0</v>
      </c>
      <c r="O5" s="86"/>
      <c r="P5" s="55"/>
      <c r="Q5" s="69">
        <v>0</v>
      </c>
      <c r="R5" s="86"/>
      <c r="S5" s="55"/>
      <c r="T5" s="69">
        <v>0</v>
      </c>
      <c r="U5" s="86"/>
      <c r="V5" s="55"/>
      <c r="W5" s="69">
        <v>0</v>
      </c>
      <c r="X5" s="86"/>
      <c r="Y5" s="55"/>
      <c r="Z5" s="69">
        <v>0</v>
      </c>
      <c r="AA5" s="86"/>
      <c r="AB5" s="55"/>
      <c r="AC5" s="69">
        <v>0</v>
      </c>
      <c r="AD5" s="86"/>
      <c r="AE5" s="55"/>
      <c r="AF5" s="69">
        <v>0</v>
      </c>
      <c r="AG5" s="86"/>
      <c r="AH5" s="55"/>
      <c r="AI5" s="69">
        <v>0</v>
      </c>
      <c r="AJ5" s="86">
        <v>10</v>
      </c>
      <c r="AK5" s="55"/>
      <c r="AL5" s="70">
        <v>10</v>
      </c>
      <c r="AM5" s="86">
        <f t="shared" si="0"/>
        <v>10</v>
      </c>
      <c r="AN5" s="55">
        <f t="shared" si="0"/>
        <v>0</v>
      </c>
      <c r="AO5" s="70">
        <f>SUM(AM5:AN5)</f>
        <v>10</v>
      </c>
      <c r="AP5" s="85"/>
      <c r="AQ5" s="34"/>
      <c r="AR5" s="33"/>
    </row>
    <row r="6" spans="1:46" s="35" customFormat="1" ht="21" customHeight="1" x14ac:dyDescent="0.2">
      <c r="A6" s="84" t="s">
        <v>18</v>
      </c>
      <c r="B6" s="85">
        <v>14</v>
      </c>
      <c r="C6" s="86"/>
      <c r="D6" s="55"/>
      <c r="E6" s="69">
        <v>0</v>
      </c>
      <c r="F6" s="86"/>
      <c r="G6" s="55"/>
      <c r="H6" s="69">
        <v>0</v>
      </c>
      <c r="I6" s="86"/>
      <c r="J6" s="55"/>
      <c r="K6" s="69">
        <v>0</v>
      </c>
      <c r="L6" s="86"/>
      <c r="M6" s="55"/>
      <c r="N6" s="69">
        <v>0</v>
      </c>
      <c r="O6" s="86"/>
      <c r="P6" s="55"/>
      <c r="Q6" s="69">
        <v>0</v>
      </c>
      <c r="R6" s="86"/>
      <c r="S6" s="55"/>
      <c r="T6" s="69">
        <v>0</v>
      </c>
      <c r="U6" s="86"/>
      <c r="V6" s="55"/>
      <c r="W6" s="69">
        <v>0</v>
      </c>
      <c r="X6" s="86"/>
      <c r="Y6" s="55"/>
      <c r="Z6" s="69">
        <v>0</v>
      </c>
      <c r="AA6" s="86"/>
      <c r="AB6" s="55"/>
      <c r="AC6" s="69">
        <v>0</v>
      </c>
      <c r="AD6" s="86"/>
      <c r="AE6" s="55"/>
      <c r="AF6" s="69">
        <v>0</v>
      </c>
      <c r="AG6" s="86"/>
      <c r="AH6" s="55"/>
      <c r="AI6" s="69">
        <v>0</v>
      </c>
      <c r="AJ6" s="86">
        <v>14</v>
      </c>
      <c r="AK6" s="55"/>
      <c r="AL6" s="70">
        <v>14</v>
      </c>
      <c r="AM6" s="86">
        <f t="shared" si="0"/>
        <v>14</v>
      </c>
      <c r="AN6" s="55">
        <f t="shared" si="0"/>
        <v>0</v>
      </c>
      <c r="AO6" s="70">
        <f t="shared" ref="AO6:AO44" si="1">SUM(AM6:AN6)</f>
        <v>14</v>
      </c>
      <c r="AP6" s="85"/>
      <c r="AQ6" s="34"/>
      <c r="AR6" s="33"/>
    </row>
    <row r="7" spans="1:46" s="35" customFormat="1" ht="21" customHeight="1" x14ac:dyDescent="0.2">
      <c r="A7" s="84" t="s">
        <v>19</v>
      </c>
      <c r="B7" s="85">
        <v>14</v>
      </c>
      <c r="C7" s="86"/>
      <c r="D7" s="55"/>
      <c r="E7" s="69">
        <v>0</v>
      </c>
      <c r="F7" s="86"/>
      <c r="G7" s="55"/>
      <c r="H7" s="69">
        <v>0</v>
      </c>
      <c r="I7" s="86"/>
      <c r="J7" s="55"/>
      <c r="K7" s="69">
        <v>0</v>
      </c>
      <c r="L7" s="86"/>
      <c r="M7" s="55"/>
      <c r="N7" s="69">
        <v>0</v>
      </c>
      <c r="O7" s="86"/>
      <c r="P7" s="55"/>
      <c r="Q7" s="69">
        <v>0</v>
      </c>
      <c r="R7" s="86"/>
      <c r="S7" s="55"/>
      <c r="T7" s="69">
        <v>0</v>
      </c>
      <c r="U7" s="86"/>
      <c r="V7" s="55"/>
      <c r="W7" s="69">
        <v>0</v>
      </c>
      <c r="X7" s="86"/>
      <c r="Y7" s="55"/>
      <c r="Z7" s="69">
        <v>0</v>
      </c>
      <c r="AA7" s="86"/>
      <c r="AB7" s="55"/>
      <c r="AC7" s="69">
        <v>0</v>
      </c>
      <c r="AD7" s="86"/>
      <c r="AE7" s="55"/>
      <c r="AF7" s="69">
        <v>0</v>
      </c>
      <c r="AG7" s="86"/>
      <c r="AH7" s="55"/>
      <c r="AI7" s="69">
        <v>0</v>
      </c>
      <c r="AJ7" s="86">
        <v>13</v>
      </c>
      <c r="AK7" s="55">
        <v>1</v>
      </c>
      <c r="AL7" s="70">
        <v>14</v>
      </c>
      <c r="AM7" s="86">
        <f t="shared" si="0"/>
        <v>13</v>
      </c>
      <c r="AN7" s="55">
        <f t="shared" si="0"/>
        <v>1</v>
      </c>
      <c r="AO7" s="70">
        <f t="shared" si="1"/>
        <v>14</v>
      </c>
      <c r="AP7" s="85"/>
      <c r="AQ7" s="34"/>
      <c r="AR7" s="33"/>
    </row>
    <row r="8" spans="1:46" s="35" customFormat="1" ht="21" customHeight="1" x14ac:dyDescent="0.2">
      <c r="A8" s="84" t="s">
        <v>20</v>
      </c>
      <c r="B8" s="85">
        <v>13</v>
      </c>
      <c r="C8" s="86"/>
      <c r="D8" s="55"/>
      <c r="E8" s="69">
        <v>0</v>
      </c>
      <c r="F8" s="86"/>
      <c r="G8" s="55"/>
      <c r="H8" s="69">
        <v>0</v>
      </c>
      <c r="I8" s="86"/>
      <c r="J8" s="55"/>
      <c r="K8" s="69">
        <v>0</v>
      </c>
      <c r="L8" s="86"/>
      <c r="M8" s="55"/>
      <c r="N8" s="69">
        <v>0</v>
      </c>
      <c r="O8" s="86"/>
      <c r="P8" s="55"/>
      <c r="Q8" s="69">
        <v>0</v>
      </c>
      <c r="R8" s="86"/>
      <c r="S8" s="55"/>
      <c r="T8" s="69">
        <v>0</v>
      </c>
      <c r="U8" s="86"/>
      <c r="V8" s="55"/>
      <c r="W8" s="69">
        <v>0</v>
      </c>
      <c r="X8" s="86"/>
      <c r="Y8" s="55"/>
      <c r="Z8" s="69">
        <v>0</v>
      </c>
      <c r="AA8" s="86"/>
      <c r="AB8" s="55"/>
      <c r="AC8" s="69">
        <v>0</v>
      </c>
      <c r="AD8" s="86"/>
      <c r="AE8" s="55"/>
      <c r="AF8" s="69">
        <v>0</v>
      </c>
      <c r="AG8" s="86"/>
      <c r="AH8" s="55"/>
      <c r="AI8" s="69">
        <v>0</v>
      </c>
      <c r="AJ8" s="86">
        <v>13</v>
      </c>
      <c r="AK8" s="55"/>
      <c r="AL8" s="70">
        <v>13</v>
      </c>
      <c r="AM8" s="86">
        <f t="shared" si="0"/>
        <v>13</v>
      </c>
      <c r="AN8" s="55">
        <f t="shared" si="0"/>
        <v>0</v>
      </c>
      <c r="AO8" s="70">
        <f t="shared" si="1"/>
        <v>13</v>
      </c>
      <c r="AP8" s="85"/>
      <c r="AQ8" s="34"/>
      <c r="AR8" s="33"/>
    </row>
    <row r="9" spans="1:46" s="35" customFormat="1" ht="21" customHeight="1" x14ac:dyDescent="0.2">
      <c r="A9" s="84" t="s">
        <v>21</v>
      </c>
      <c r="B9" s="85">
        <v>13</v>
      </c>
      <c r="C9" s="86"/>
      <c r="D9" s="55"/>
      <c r="E9" s="69">
        <v>0</v>
      </c>
      <c r="F9" s="86"/>
      <c r="G9" s="55"/>
      <c r="H9" s="69">
        <v>0</v>
      </c>
      <c r="I9" s="86"/>
      <c r="J9" s="55"/>
      <c r="K9" s="69">
        <v>0</v>
      </c>
      <c r="L9" s="86"/>
      <c r="M9" s="55"/>
      <c r="N9" s="69">
        <v>0</v>
      </c>
      <c r="O9" s="86"/>
      <c r="P9" s="55"/>
      <c r="Q9" s="69">
        <v>0</v>
      </c>
      <c r="R9" s="86"/>
      <c r="S9" s="55"/>
      <c r="T9" s="69">
        <v>0</v>
      </c>
      <c r="U9" s="86"/>
      <c r="V9" s="55"/>
      <c r="W9" s="69">
        <v>0</v>
      </c>
      <c r="X9" s="86"/>
      <c r="Y9" s="55"/>
      <c r="Z9" s="69">
        <v>0</v>
      </c>
      <c r="AA9" s="86"/>
      <c r="AB9" s="55"/>
      <c r="AC9" s="69">
        <v>0</v>
      </c>
      <c r="AD9" s="86"/>
      <c r="AE9" s="55"/>
      <c r="AF9" s="69">
        <v>0</v>
      </c>
      <c r="AG9" s="86"/>
      <c r="AH9" s="55"/>
      <c r="AI9" s="69">
        <v>0</v>
      </c>
      <c r="AJ9" s="86">
        <v>13</v>
      </c>
      <c r="AK9" s="55"/>
      <c r="AL9" s="70">
        <v>13</v>
      </c>
      <c r="AM9" s="86">
        <f t="shared" si="0"/>
        <v>13</v>
      </c>
      <c r="AN9" s="55">
        <f t="shared" si="0"/>
        <v>0</v>
      </c>
      <c r="AO9" s="70">
        <f t="shared" si="1"/>
        <v>13</v>
      </c>
      <c r="AP9" s="85"/>
      <c r="AQ9" s="34"/>
      <c r="AR9" s="33"/>
    </row>
    <row r="10" spans="1:46" s="35" customFormat="1" ht="21" customHeight="1" x14ac:dyDescent="0.2">
      <c r="A10" s="87" t="s">
        <v>22</v>
      </c>
      <c r="B10" s="42">
        <v>13</v>
      </c>
      <c r="C10" s="43"/>
      <c r="D10" s="44"/>
      <c r="E10" s="71">
        <v>0</v>
      </c>
      <c r="F10" s="43"/>
      <c r="G10" s="44"/>
      <c r="H10" s="71">
        <v>0</v>
      </c>
      <c r="I10" s="43"/>
      <c r="J10" s="44"/>
      <c r="K10" s="71">
        <v>0</v>
      </c>
      <c r="L10" s="43"/>
      <c r="M10" s="44"/>
      <c r="N10" s="71">
        <v>0</v>
      </c>
      <c r="O10" s="43"/>
      <c r="P10" s="44"/>
      <c r="Q10" s="71">
        <v>0</v>
      </c>
      <c r="R10" s="43"/>
      <c r="S10" s="44"/>
      <c r="T10" s="71">
        <v>0</v>
      </c>
      <c r="U10" s="43"/>
      <c r="V10" s="44"/>
      <c r="W10" s="71">
        <v>0</v>
      </c>
      <c r="X10" s="43"/>
      <c r="Y10" s="44"/>
      <c r="Z10" s="71">
        <v>0</v>
      </c>
      <c r="AA10" s="43"/>
      <c r="AB10" s="44"/>
      <c r="AC10" s="71">
        <v>0</v>
      </c>
      <c r="AD10" s="43"/>
      <c r="AE10" s="44"/>
      <c r="AF10" s="71">
        <v>0</v>
      </c>
      <c r="AG10" s="43"/>
      <c r="AH10" s="44"/>
      <c r="AI10" s="71">
        <v>0</v>
      </c>
      <c r="AJ10" s="43">
        <v>13</v>
      </c>
      <c r="AK10" s="44"/>
      <c r="AL10" s="57">
        <v>13</v>
      </c>
      <c r="AM10" s="43">
        <f t="shared" si="0"/>
        <v>13</v>
      </c>
      <c r="AN10" s="44">
        <f t="shared" si="0"/>
        <v>0</v>
      </c>
      <c r="AO10" s="45">
        <f t="shared" si="1"/>
        <v>13</v>
      </c>
      <c r="AP10" s="42"/>
      <c r="AQ10" s="34"/>
      <c r="AR10" s="33"/>
    </row>
    <row r="11" spans="1:46" s="35" customFormat="1" ht="21" customHeight="1" x14ac:dyDescent="0.2">
      <c r="A11" s="81" t="s">
        <v>23</v>
      </c>
      <c r="B11" s="82">
        <v>32</v>
      </c>
      <c r="C11" s="83">
        <v>0</v>
      </c>
      <c r="D11" s="53">
        <v>0</v>
      </c>
      <c r="E11" s="67">
        <v>0</v>
      </c>
      <c r="F11" s="83">
        <v>0</v>
      </c>
      <c r="G11" s="53">
        <v>0</v>
      </c>
      <c r="H11" s="67">
        <v>0</v>
      </c>
      <c r="I11" s="83">
        <v>0</v>
      </c>
      <c r="J11" s="53">
        <v>0</v>
      </c>
      <c r="K11" s="67">
        <v>0</v>
      </c>
      <c r="L11" s="83">
        <v>0</v>
      </c>
      <c r="M11" s="53">
        <v>0</v>
      </c>
      <c r="N11" s="67">
        <v>0</v>
      </c>
      <c r="O11" s="83">
        <v>0</v>
      </c>
      <c r="P11" s="53">
        <v>0</v>
      </c>
      <c r="Q11" s="67">
        <v>0</v>
      </c>
      <c r="R11" s="83">
        <v>0</v>
      </c>
      <c r="S11" s="53">
        <v>0</v>
      </c>
      <c r="T11" s="67">
        <v>0</v>
      </c>
      <c r="U11" s="83">
        <v>0</v>
      </c>
      <c r="V11" s="53">
        <v>0</v>
      </c>
      <c r="W11" s="67">
        <v>0</v>
      </c>
      <c r="X11" s="83">
        <v>0</v>
      </c>
      <c r="Y11" s="53">
        <v>0</v>
      </c>
      <c r="Z11" s="67">
        <v>0</v>
      </c>
      <c r="AA11" s="83">
        <v>0</v>
      </c>
      <c r="AB11" s="53">
        <v>0</v>
      </c>
      <c r="AC11" s="67">
        <v>0</v>
      </c>
      <c r="AD11" s="83">
        <v>0</v>
      </c>
      <c r="AE11" s="53">
        <v>0</v>
      </c>
      <c r="AF11" s="67">
        <v>0</v>
      </c>
      <c r="AG11" s="83">
        <v>0</v>
      </c>
      <c r="AH11" s="53">
        <v>0</v>
      </c>
      <c r="AI11" s="67">
        <v>0</v>
      </c>
      <c r="AJ11" s="83">
        <v>31</v>
      </c>
      <c r="AK11" s="53">
        <v>1</v>
      </c>
      <c r="AL11" s="68">
        <v>32</v>
      </c>
      <c r="AM11" s="229">
        <f t="shared" si="0"/>
        <v>31</v>
      </c>
      <c r="AN11" s="230">
        <f t="shared" si="0"/>
        <v>1</v>
      </c>
      <c r="AO11" s="231">
        <f t="shared" si="1"/>
        <v>32</v>
      </c>
      <c r="AP11" s="82"/>
      <c r="AQ11" s="34"/>
      <c r="AR11" s="33"/>
    </row>
    <row r="12" spans="1:46" s="35" customFormat="1" ht="21" customHeight="1" x14ac:dyDescent="0.2">
      <c r="A12" s="84" t="s">
        <v>24</v>
      </c>
      <c r="B12" s="85">
        <v>14</v>
      </c>
      <c r="C12" s="86"/>
      <c r="D12" s="55"/>
      <c r="E12" s="69">
        <v>0</v>
      </c>
      <c r="F12" s="86"/>
      <c r="G12" s="55"/>
      <c r="H12" s="69">
        <v>0</v>
      </c>
      <c r="I12" s="86"/>
      <c r="J12" s="55"/>
      <c r="K12" s="69">
        <v>0</v>
      </c>
      <c r="L12" s="86"/>
      <c r="M12" s="55"/>
      <c r="N12" s="69">
        <v>0</v>
      </c>
      <c r="O12" s="86"/>
      <c r="P12" s="55"/>
      <c r="Q12" s="69">
        <v>0</v>
      </c>
      <c r="R12" s="86"/>
      <c r="S12" s="55"/>
      <c r="T12" s="69">
        <v>0</v>
      </c>
      <c r="U12" s="86"/>
      <c r="V12" s="55"/>
      <c r="W12" s="69">
        <v>0</v>
      </c>
      <c r="X12" s="86"/>
      <c r="Y12" s="55"/>
      <c r="Z12" s="69">
        <v>0</v>
      </c>
      <c r="AA12" s="86"/>
      <c r="AB12" s="55"/>
      <c r="AC12" s="69">
        <v>0</v>
      </c>
      <c r="AD12" s="86"/>
      <c r="AE12" s="55"/>
      <c r="AF12" s="69">
        <v>0</v>
      </c>
      <c r="AG12" s="86"/>
      <c r="AH12" s="55"/>
      <c r="AI12" s="69">
        <v>0</v>
      </c>
      <c r="AJ12" s="86">
        <v>12</v>
      </c>
      <c r="AK12" s="55">
        <v>2</v>
      </c>
      <c r="AL12" s="70">
        <v>14</v>
      </c>
      <c r="AM12" s="86">
        <f t="shared" si="0"/>
        <v>12</v>
      </c>
      <c r="AN12" s="55">
        <f t="shared" si="0"/>
        <v>2</v>
      </c>
      <c r="AO12" s="70">
        <f t="shared" si="1"/>
        <v>14</v>
      </c>
      <c r="AP12" s="85"/>
      <c r="AQ12" s="34"/>
      <c r="AR12" s="33"/>
    </row>
    <row r="13" spans="1:46" s="35" customFormat="1" ht="21" customHeight="1" x14ac:dyDescent="0.2">
      <c r="A13" s="84" t="s">
        <v>25</v>
      </c>
      <c r="B13" s="85">
        <v>12</v>
      </c>
      <c r="C13" s="86"/>
      <c r="D13" s="55"/>
      <c r="E13" s="69">
        <v>0</v>
      </c>
      <c r="F13" s="86"/>
      <c r="G13" s="55"/>
      <c r="H13" s="69">
        <v>0</v>
      </c>
      <c r="I13" s="86"/>
      <c r="J13" s="55"/>
      <c r="K13" s="69">
        <v>0</v>
      </c>
      <c r="L13" s="86"/>
      <c r="M13" s="55"/>
      <c r="N13" s="69">
        <v>0</v>
      </c>
      <c r="O13" s="86"/>
      <c r="P13" s="55"/>
      <c r="Q13" s="69">
        <v>0</v>
      </c>
      <c r="R13" s="86"/>
      <c r="S13" s="55"/>
      <c r="T13" s="69">
        <v>0</v>
      </c>
      <c r="U13" s="86"/>
      <c r="V13" s="55"/>
      <c r="W13" s="69">
        <v>0</v>
      </c>
      <c r="X13" s="86"/>
      <c r="Y13" s="55"/>
      <c r="Z13" s="69">
        <v>0</v>
      </c>
      <c r="AA13" s="86"/>
      <c r="AB13" s="55"/>
      <c r="AC13" s="69">
        <v>0</v>
      </c>
      <c r="AD13" s="86"/>
      <c r="AE13" s="55"/>
      <c r="AF13" s="69">
        <v>0</v>
      </c>
      <c r="AG13" s="86"/>
      <c r="AH13" s="55"/>
      <c r="AI13" s="69">
        <v>0</v>
      </c>
      <c r="AJ13" s="86">
        <v>12</v>
      </c>
      <c r="AK13" s="55"/>
      <c r="AL13" s="70">
        <v>12</v>
      </c>
      <c r="AM13" s="86">
        <f t="shared" si="0"/>
        <v>12</v>
      </c>
      <c r="AN13" s="55">
        <f t="shared" si="0"/>
        <v>0</v>
      </c>
      <c r="AO13" s="70">
        <f t="shared" si="1"/>
        <v>12</v>
      </c>
      <c r="AP13" s="85"/>
      <c r="AQ13" s="34"/>
      <c r="AR13" s="33"/>
    </row>
    <row r="14" spans="1:46" s="35" customFormat="1" ht="21" customHeight="1" x14ac:dyDescent="0.2">
      <c r="A14" s="84" t="s">
        <v>26</v>
      </c>
      <c r="B14" s="85">
        <v>40</v>
      </c>
      <c r="C14" s="86"/>
      <c r="D14" s="55"/>
      <c r="E14" s="69">
        <v>0</v>
      </c>
      <c r="F14" s="86"/>
      <c r="G14" s="55"/>
      <c r="H14" s="69">
        <v>0</v>
      </c>
      <c r="I14" s="86"/>
      <c r="J14" s="55"/>
      <c r="K14" s="69">
        <v>0</v>
      </c>
      <c r="L14" s="86"/>
      <c r="M14" s="55"/>
      <c r="N14" s="69">
        <v>0</v>
      </c>
      <c r="O14" s="86"/>
      <c r="P14" s="55"/>
      <c r="Q14" s="69">
        <v>0</v>
      </c>
      <c r="R14" s="86"/>
      <c r="S14" s="55"/>
      <c r="T14" s="69">
        <v>0</v>
      </c>
      <c r="U14" s="86"/>
      <c r="V14" s="55"/>
      <c r="W14" s="69">
        <v>0</v>
      </c>
      <c r="X14" s="86"/>
      <c r="Y14" s="55"/>
      <c r="Z14" s="69">
        <v>0</v>
      </c>
      <c r="AA14" s="86"/>
      <c r="AB14" s="55"/>
      <c r="AC14" s="69">
        <v>0</v>
      </c>
      <c r="AD14" s="86"/>
      <c r="AE14" s="55"/>
      <c r="AF14" s="69">
        <v>0</v>
      </c>
      <c r="AG14" s="86"/>
      <c r="AH14" s="55"/>
      <c r="AI14" s="69">
        <v>0</v>
      </c>
      <c r="AJ14" s="86">
        <v>37</v>
      </c>
      <c r="AK14" s="55">
        <v>3</v>
      </c>
      <c r="AL14" s="70">
        <v>40</v>
      </c>
      <c r="AM14" s="86">
        <f t="shared" si="0"/>
        <v>37</v>
      </c>
      <c r="AN14" s="55">
        <f t="shared" si="0"/>
        <v>3</v>
      </c>
      <c r="AO14" s="70">
        <f t="shared" si="1"/>
        <v>40</v>
      </c>
      <c r="AP14" s="85"/>
      <c r="AQ14" s="34"/>
      <c r="AR14" s="33"/>
    </row>
    <row r="15" spans="1:46" s="35" customFormat="1" ht="21" customHeight="1" x14ac:dyDescent="0.2">
      <c r="A15" s="84" t="s">
        <v>27</v>
      </c>
      <c r="B15" s="85">
        <v>37</v>
      </c>
      <c r="C15" s="86"/>
      <c r="D15" s="55"/>
      <c r="E15" s="69">
        <v>0</v>
      </c>
      <c r="F15" s="86"/>
      <c r="G15" s="55"/>
      <c r="H15" s="69">
        <v>0</v>
      </c>
      <c r="I15" s="86"/>
      <c r="J15" s="55"/>
      <c r="K15" s="69">
        <v>0</v>
      </c>
      <c r="L15" s="86"/>
      <c r="M15" s="55"/>
      <c r="N15" s="69">
        <v>0</v>
      </c>
      <c r="O15" s="86"/>
      <c r="P15" s="55"/>
      <c r="Q15" s="69">
        <v>0</v>
      </c>
      <c r="R15" s="86"/>
      <c r="S15" s="55"/>
      <c r="T15" s="69">
        <v>0</v>
      </c>
      <c r="U15" s="86"/>
      <c r="V15" s="55"/>
      <c r="W15" s="69">
        <v>0</v>
      </c>
      <c r="X15" s="86"/>
      <c r="Y15" s="55"/>
      <c r="Z15" s="69">
        <v>0</v>
      </c>
      <c r="AA15" s="86"/>
      <c r="AB15" s="55"/>
      <c r="AC15" s="69">
        <v>0</v>
      </c>
      <c r="AD15" s="86"/>
      <c r="AE15" s="55"/>
      <c r="AF15" s="69">
        <v>0</v>
      </c>
      <c r="AG15" s="86"/>
      <c r="AH15" s="55"/>
      <c r="AI15" s="69">
        <v>0</v>
      </c>
      <c r="AJ15" s="86">
        <v>33</v>
      </c>
      <c r="AK15" s="55">
        <v>4</v>
      </c>
      <c r="AL15" s="70">
        <v>37</v>
      </c>
      <c r="AM15" s="86">
        <f t="shared" si="0"/>
        <v>33</v>
      </c>
      <c r="AN15" s="55">
        <f t="shared" si="0"/>
        <v>4</v>
      </c>
      <c r="AO15" s="70">
        <f t="shared" si="1"/>
        <v>37</v>
      </c>
      <c r="AP15" s="85">
        <v>0</v>
      </c>
      <c r="AQ15" s="34"/>
      <c r="AR15" s="33"/>
    </row>
    <row r="16" spans="1:46" s="35" customFormat="1" ht="21" customHeight="1" x14ac:dyDescent="0.2">
      <c r="A16" s="84" t="s">
        <v>28</v>
      </c>
      <c r="B16" s="85">
        <v>49</v>
      </c>
      <c r="C16" s="86">
        <v>0</v>
      </c>
      <c r="D16" s="55">
        <v>0</v>
      </c>
      <c r="E16" s="69">
        <v>0</v>
      </c>
      <c r="F16" s="86">
        <v>0</v>
      </c>
      <c r="G16" s="55">
        <v>0</v>
      </c>
      <c r="H16" s="69">
        <v>0</v>
      </c>
      <c r="I16" s="86">
        <v>0</v>
      </c>
      <c r="J16" s="55">
        <v>0</v>
      </c>
      <c r="K16" s="69">
        <v>0</v>
      </c>
      <c r="L16" s="86">
        <v>0</v>
      </c>
      <c r="M16" s="55">
        <v>0</v>
      </c>
      <c r="N16" s="69">
        <v>0</v>
      </c>
      <c r="O16" s="86">
        <v>0</v>
      </c>
      <c r="P16" s="55">
        <v>0</v>
      </c>
      <c r="Q16" s="69">
        <v>0</v>
      </c>
      <c r="R16" s="86">
        <v>0</v>
      </c>
      <c r="S16" s="55">
        <v>0</v>
      </c>
      <c r="T16" s="69">
        <v>0</v>
      </c>
      <c r="U16" s="86">
        <v>0</v>
      </c>
      <c r="V16" s="55">
        <v>0</v>
      </c>
      <c r="W16" s="69">
        <v>0</v>
      </c>
      <c r="X16" s="86">
        <v>0</v>
      </c>
      <c r="Y16" s="55">
        <v>0</v>
      </c>
      <c r="Z16" s="69">
        <v>0</v>
      </c>
      <c r="AA16" s="86">
        <v>0</v>
      </c>
      <c r="AB16" s="55">
        <v>0</v>
      </c>
      <c r="AC16" s="69">
        <v>0</v>
      </c>
      <c r="AD16" s="86">
        <v>0</v>
      </c>
      <c r="AE16" s="55">
        <v>0</v>
      </c>
      <c r="AF16" s="69">
        <v>0</v>
      </c>
      <c r="AG16" s="86">
        <v>0</v>
      </c>
      <c r="AH16" s="55">
        <v>0</v>
      </c>
      <c r="AI16" s="69">
        <v>0</v>
      </c>
      <c r="AJ16" s="86">
        <v>44</v>
      </c>
      <c r="AK16" s="55">
        <v>5</v>
      </c>
      <c r="AL16" s="70">
        <v>49</v>
      </c>
      <c r="AM16" s="86">
        <f t="shared" si="0"/>
        <v>44</v>
      </c>
      <c r="AN16" s="55">
        <f t="shared" si="0"/>
        <v>5</v>
      </c>
      <c r="AO16" s="70">
        <f t="shared" si="1"/>
        <v>49</v>
      </c>
      <c r="AP16" s="85">
        <v>0</v>
      </c>
      <c r="AQ16" s="34"/>
      <c r="AR16" s="33"/>
    </row>
    <row r="17" spans="1:44" s="35" customFormat="1" ht="21" customHeight="1" x14ac:dyDescent="0.2">
      <c r="A17" s="87" t="s">
        <v>29</v>
      </c>
      <c r="B17" s="42">
        <v>19</v>
      </c>
      <c r="C17" s="43">
        <v>0</v>
      </c>
      <c r="D17" s="44">
        <v>0</v>
      </c>
      <c r="E17" s="71">
        <v>0</v>
      </c>
      <c r="F17" s="43">
        <v>0</v>
      </c>
      <c r="G17" s="44">
        <v>0</v>
      </c>
      <c r="H17" s="71">
        <v>0</v>
      </c>
      <c r="I17" s="43">
        <v>0</v>
      </c>
      <c r="J17" s="44">
        <v>0</v>
      </c>
      <c r="K17" s="71">
        <v>0</v>
      </c>
      <c r="L17" s="43">
        <v>0</v>
      </c>
      <c r="M17" s="44">
        <v>0</v>
      </c>
      <c r="N17" s="71">
        <v>0</v>
      </c>
      <c r="O17" s="43">
        <v>0</v>
      </c>
      <c r="P17" s="44">
        <v>0</v>
      </c>
      <c r="Q17" s="71">
        <v>0</v>
      </c>
      <c r="R17" s="43">
        <v>0</v>
      </c>
      <c r="S17" s="44">
        <v>0</v>
      </c>
      <c r="T17" s="71">
        <v>0</v>
      </c>
      <c r="U17" s="43">
        <v>0</v>
      </c>
      <c r="V17" s="44">
        <v>0</v>
      </c>
      <c r="W17" s="71">
        <v>0</v>
      </c>
      <c r="X17" s="43">
        <v>0</v>
      </c>
      <c r="Y17" s="44">
        <v>0</v>
      </c>
      <c r="Z17" s="71">
        <v>0</v>
      </c>
      <c r="AA17" s="43">
        <v>0</v>
      </c>
      <c r="AB17" s="44">
        <v>0</v>
      </c>
      <c r="AC17" s="71">
        <v>0</v>
      </c>
      <c r="AD17" s="43">
        <v>0</v>
      </c>
      <c r="AE17" s="44">
        <v>0</v>
      </c>
      <c r="AF17" s="71">
        <v>0</v>
      </c>
      <c r="AG17" s="43">
        <v>0</v>
      </c>
      <c r="AH17" s="44">
        <v>0</v>
      </c>
      <c r="AI17" s="71">
        <v>0</v>
      </c>
      <c r="AJ17" s="43">
        <v>18</v>
      </c>
      <c r="AK17" s="44">
        <v>1</v>
      </c>
      <c r="AL17" s="57">
        <v>19</v>
      </c>
      <c r="AM17" s="43">
        <f t="shared" si="0"/>
        <v>18</v>
      </c>
      <c r="AN17" s="44">
        <f t="shared" si="0"/>
        <v>1</v>
      </c>
      <c r="AO17" s="45">
        <f t="shared" si="1"/>
        <v>19</v>
      </c>
      <c r="AP17" s="42">
        <v>0</v>
      </c>
      <c r="AQ17" s="34"/>
      <c r="AR17" s="33"/>
    </row>
    <row r="18" spans="1:44" s="35" customFormat="1" ht="21" customHeight="1" x14ac:dyDescent="0.2">
      <c r="A18" s="81" t="s">
        <v>30</v>
      </c>
      <c r="B18" s="82">
        <v>20</v>
      </c>
      <c r="C18" s="83">
        <v>0</v>
      </c>
      <c r="D18" s="53">
        <v>0</v>
      </c>
      <c r="E18" s="67">
        <v>0</v>
      </c>
      <c r="F18" s="83">
        <v>0</v>
      </c>
      <c r="G18" s="53">
        <v>0</v>
      </c>
      <c r="H18" s="67">
        <v>0</v>
      </c>
      <c r="I18" s="83">
        <v>0</v>
      </c>
      <c r="J18" s="53">
        <v>0</v>
      </c>
      <c r="K18" s="67">
        <v>0</v>
      </c>
      <c r="L18" s="83">
        <v>0</v>
      </c>
      <c r="M18" s="53">
        <v>0</v>
      </c>
      <c r="N18" s="67">
        <v>0</v>
      </c>
      <c r="O18" s="83">
        <v>0</v>
      </c>
      <c r="P18" s="53">
        <v>0</v>
      </c>
      <c r="Q18" s="67">
        <v>0</v>
      </c>
      <c r="R18" s="83">
        <v>0</v>
      </c>
      <c r="S18" s="53">
        <v>0</v>
      </c>
      <c r="T18" s="67">
        <v>0</v>
      </c>
      <c r="U18" s="83">
        <v>0</v>
      </c>
      <c r="V18" s="53">
        <v>0</v>
      </c>
      <c r="W18" s="67">
        <v>0</v>
      </c>
      <c r="X18" s="83">
        <v>0</v>
      </c>
      <c r="Y18" s="53">
        <v>0</v>
      </c>
      <c r="Z18" s="67">
        <v>0</v>
      </c>
      <c r="AA18" s="83">
        <v>0</v>
      </c>
      <c r="AB18" s="53">
        <v>0</v>
      </c>
      <c r="AC18" s="67">
        <v>0</v>
      </c>
      <c r="AD18" s="83">
        <v>0</v>
      </c>
      <c r="AE18" s="53">
        <v>0</v>
      </c>
      <c r="AF18" s="67">
        <v>0</v>
      </c>
      <c r="AG18" s="83">
        <v>0</v>
      </c>
      <c r="AH18" s="53">
        <v>0</v>
      </c>
      <c r="AI18" s="67">
        <v>0</v>
      </c>
      <c r="AJ18" s="83">
        <v>19</v>
      </c>
      <c r="AK18" s="53">
        <v>1</v>
      </c>
      <c r="AL18" s="68">
        <v>20</v>
      </c>
      <c r="AM18" s="229">
        <f t="shared" si="0"/>
        <v>19</v>
      </c>
      <c r="AN18" s="230">
        <f t="shared" si="0"/>
        <v>1</v>
      </c>
      <c r="AO18" s="231">
        <f t="shared" si="1"/>
        <v>20</v>
      </c>
      <c r="AP18" s="82">
        <v>0</v>
      </c>
      <c r="AQ18" s="34"/>
      <c r="AR18" s="33"/>
    </row>
    <row r="19" spans="1:44" s="35" customFormat="1" ht="21" customHeight="1" x14ac:dyDescent="0.2">
      <c r="A19" s="84" t="s">
        <v>31</v>
      </c>
      <c r="B19" s="85">
        <v>10</v>
      </c>
      <c r="C19" s="86"/>
      <c r="D19" s="55"/>
      <c r="E19" s="69">
        <v>0</v>
      </c>
      <c r="F19" s="86"/>
      <c r="G19" s="55"/>
      <c r="H19" s="69">
        <v>0</v>
      </c>
      <c r="I19" s="86"/>
      <c r="J19" s="55"/>
      <c r="K19" s="69">
        <v>0</v>
      </c>
      <c r="L19" s="86"/>
      <c r="M19" s="55"/>
      <c r="N19" s="69">
        <v>0</v>
      </c>
      <c r="O19" s="86"/>
      <c r="P19" s="55"/>
      <c r="Q19" s="69">
        <v>0</v>
      </c>
      <c r="R19" s="86"/>
      <c r="S19" s="55"/>
      <c r="T19" s="69">
        <v>0</v>
      </c>
      <c r="U19" s="86"/>
      <c r="V19" s="55"/>
      <c r="W19" s="69">
        <v>0</v>
      </c>
      <c r="X19" s="86"/>
      <c r="Y19" s="55"/>
      <c r="Z19" s="69">
        <v>0</v>
      </c>
      <c r="AA19" s="86"/>
      <c r="AB19" s="55"/>
      <c r="AC19" s="69">
        <v>0</v>
      </c>
      <c r="AD19" s="86"/>
      <c r="AE19" s="55"/>
      <c r="AF19" s="69">
        <v>0</v>
      </c>
      <c r="AG19" s="86"/>
      <c r="AH19" s="55"/>
      <c r="AI19" s="69">
        <v>0</v>
      </c>
      <c r="AJ19" s="86">
        <v>10</v>
      </c>
      <c r="AK19" s="55"/>
      <c r="AL19" s="70">
        <v>10</v>
      </c>
      <c r="AM19" s="86">
        <f t="shared" si="0"/>
        <v>10</v>
      </c>
      <c r="AN19" s="55">
        <f t="shared" si="0"/>
        <v>0</v>
      </c>
      <c r="AO19" s="70">
        <f t="shared" si="1"/>
        <v>10</v>
      </c>
      <c r="AP19" s="85"/>
      <c r="AQ19" s="34"/>
      <c r="AR19" s="33"/>
    </row>
    <row r="20" spans="1:44" s="35" customFormat="1" ht="21" customHeight="1" x14ac:dyDescent="0.2">
      <c r="A20" s="84" t="s">
        <v>32</v>
      </c>
      <c r="B20" s="85">
        <v>11</v>
      </c>
      <c r="C20" s="86">
        <v>0</v>
      </c>
      <c r="D20" s="55">
        <v>0</v>
      </c>
      <c r="E20" s="69">
        <v>0</v>
      </c>
      <c r="F20" s="86">
        <v>0</v>
      </c>
      <c r="G20" s="55">
        <v>0</v>
      </c>
      <c r="H20" s="69">
        <v>0</v>
      </c>
      <c r="I20" s="86">
        <v>0</v>
      </c>
      <c r="J20" s="55">
        <v>0</v>
      </c>
      <c r="K20" s="69">
        <v>0</v>
      </c>
      <c r="L20" s="86">
        <v>0</v>
      </c>
      <c r="M20" s="55">
        <v>0</v>
      </c>
      <c r="N20" s="69">
        <v>0</v>
      </c>
      <c r="O20" s="86">
        <v>0</v>
      </c>
      <c r="P20" s="55">
        <v>0</v>
      </c>
      <c r="Q20" s="69">
        <v>0</v>
      </c>
      <c r="R20" s="86">
        <v>0</v>
      </c>
      <c r="S20" s="55">
        <v>0</v>
      </c>
      <c r="T20" s="69">
        <v>0</v>
      </c>
      <c r="U20" s="86">
        <v>0</v>
      </c>
      <c r="V20" s="55">
        <v>0</v>
      </c>
      <c r="W20" s="69">
        <v>0</v>
      </c>
      <c r="X20" s="86">
        <v>0</v>
      </c>
      <c r="Y20" s="55">
        <v>0</v>
      </c>
      <c r="Z20" s="69">
        <v>0</v>
      </c>
      <c r="AA20" s="86">
        <v>0</v>
      </c>
      <c r="AB20" s="55">
        <v>0</v>
      </c>
      <c r="AC20" s="69">
        <v>0</v>
      </c>
      <c r="AD20" s="86">
        <v>0</v>
      </c>
      <c r="AE20" s="55">
        <v>0</v>
      </c>
      <c r="AF20" s="69">
        <v>0</v>
      </c>
      <c r="AG20" s="86">
        <v>0</v>
      </c>
      <c r="AH20" s="55">
        <v>0</v>
      </c>
      <c r="AI20" s="69">
        <v>0</v>
      </c>
      <c r="AJ20" s="86">
        <v>11</v>
      </c>
      <c r="AK20" s="55">
        <v>0</v>
      </c>
      <c r="AL20" s="70">
        <v>11</v>
      </c>
      <c r="AM20" s="86">
        <f t="shared" si="0"/>
        <v>11</v>
      </c>
      <c r="AN20" s="55">
        <f t="shared" si="0"/>
        <v>0</v>
      </c>
      <c r="AO20" s="70">
        <f t="shared" si="1"/>
        <v>11</v>
      </c>
      <c r="AP20" s="85"/>
      <c r="AQ20" s="34"/>
      <c r="AR20" s="33"/>
    </row>
    <row r="21" spans="1:44" s="35" customFormat="1" ht="21" customHeight="1" x14ac:dyDescent="0.2">
      <c r="A21" s="87" t="s">
        <v>33</v>
      </c>
      <c r="B21" s="42">
        <v>9</v>
      </c>
      <c r="C21" s="43"/>
      <c r="D21" s="44"/>
      <c r="E21" s="71">
        <v>0</v>
      </c>
      <c r="F21" s="43"/>
      <c r="G21" s="44"/>
      <c r="H21" s="71">
        <v>0</v>
      </c>
      <c r="I21" s="43"/>
      <c r="J21" s="44"/>
      <c r="K21" s="71">
        <v>0</v>
      </c>
      <c r="L21" s="43"/>
      <c r="M21" s="44"/>
      <c r="N21" s="71">
        <v>0</v>
      </c>
      <c r="O21" s="43"/>
      <c r="P21" s="44"/>
      <c r="Q21" s="71">
        <v>0</v>
      </c>
      <c r="R21" s="43"/>
      <c r="S21" s="44"/>
      <c r="T21" s="71">
        <v>0</v>
      </c>
      <c r="U21" s="43"/>
      <c r="V21" s="44"/>
      <c r="W21" s="71">
        <v>0</v>
      </c>
      <c r="X21" s="43"/>
      <c r="Y21" s="44"/>
      <c r="Z21" s="71">
        <v>0</v>
      </c>
      <c r="AA21" s="43"/>
      <c r="AB21" s="44"/>
      <c r="AC21" s="71">
        <v>0</v>
      </c>
      <c r="AD21" s="43"/>
      <c r="AE21" s="44"/>
      <c r="AF21" s="71">
        <v>0</v>
      </c>
      <c r="AG21" s="43"/>
      <c r="AH21" s="44"/>
      <c r="AI21" s="71">
        <v>0</v>
      </c>
      <c r="AJ21" s="43">
        <v>8</v>
      </c>
      <c r="AK21" s="44">
        <v>1</v>
      </c>
      <c r="AL21" s="57">
        <v>9</v>
      </c>
      <c r="AM21" s="43">
        <f t="shared" si="0"/>
        <v>8</v>
      </c>
      <c r="AN21" s="44">
        <f t="shared" si="0"/>
        <v>1</v>
      </c>
      <c r="AO21" s="45">
        <f t="shared" si="1"/>
        <v>9</v>
      </c>
      <c r="AP21" s="42"/>
      <c r="AQ21" s="34"/>
      <c r="AR21" s="33"/>
    </row>
    <row r="22" spans="1:44" s="35" customFormat="1" ht="21" customHeight="1" x14ac:dyDescent="0.2">
      <c r="A22" s="81" t="s">
        <v>34</v>
      </c>
      <c r="B22" s="82">
        <v>13</v>
      </c>
      <c r="C22" s="83"/>
      <c r="D22" s="53"/>
      <c r="E22" s="67">
        <v>0</v>
      </c>
      <c r="F22" s="83"/>
      <c r="G22" s="53"/>
      <c r="H22" s="67">
        <v>0</v>
      </c>
      <c r="I22" s="83"/>
      <c r="J22" s="53"/>
      <c r="K22" s="67">
        <v>0</v>
      </c>
      <c r="L22" s="83"/>
      <c r="M22" s="53"/>
      <c r="N22" s="67">
        <v>0</v>
      </c>
      <c r="O22" s="83"/>
      <c r="P22" s="53"/>
      <c r="Q22" s="67">
        <v>0</v>
      </c>
      <c r="R22" s="83"/>
      <c r="S22" s="53"/>
      <c r="T22" s="67">
        <v>0</v>
      </c>
      <c r="U22" s="83"/>
      <c r="V22" s="53"/>
      <c r="W22" s="67">
        <v>0</v>
      </c>
      <c r="X22" s="83"/>
      <c r="Y22" s="53"/>
      <c r="Z22" s="67">
        <v>0</v>
      </c>
      <c r="AA22" s="83"/>
      <c r="AB22" s="53"/>
      <c r="AC22" s="67">
        <v>0</v>
      </c>
      <c r="AD22" s="83"/>
      <c r="AE22" s="53"/>
      <c r="AF22" s="67">
        <v>0</v>
      </c>
      <c r="AG22" s="83"/>
      <c r="AH22" s="53"/>
      <c r="AI22" s="67">
        <v>0</v>
      </c>
      <c r="AJ22" s="83">
        <v>13</v>
      </c>
      <c r="AK22" s="53"/>
      <c r="AL22" s="68">
        <v>13</v>
      </c>
      <c r="AM22" s="229">
        <f t="shared" si="0"/>
        <v>13</v>
      </c>
      <c r="AN22" s="230">
        <f t="shared" si="0"/>
        <v>0</v>
      </c>
      <c r="AO22" s="231">
        <f t="shared" si="1"/>
        <v>13</v>
      </c>
      <c r="AP22" s="82"/>
      <c r="AQ22" s="34"/>
      <c r="AR22" s="33"/>
    </row>
    <row r="23" spans="1:44" s="35" customFormat="1" ht="21" customHeight="1" x14ac:dyDescent="0.2">
      <c r="A23" s="84" t="s">
        <v>35</v>
      </c>
      <c r="B23" s="85">
        <v>19</v>
      </c>
      <c r="C23" s="86"/>
      <c r="D23" s="55"/>
      <c r="E23" s="69">
        <v>0</v>
      </c>
      <c r="F23" s="86"/>
      <c r="G23" s="55"/>
      <c r="H23" s="69">
        <v>0</v>
      </c>
      <c r="I23" s="86"/>
      <c r="J23" s="55"/>
      <c r="K23" s="69">
        <v>0</v>
      </c>
      <c r="L23" s="86"/>
      <c r="M23" s="55"/>
      <c r="N23" s="69">
        <v>0</v>
      </c>
      <c r="O23" s="86"/>
      <c r="P23" s="55"/>
      <c r="Q23" s="69">
        <v>0</v>
      </c>
      <c r="R23" s="86"/>
      <c r="S23" s="55"/>
      <c r="T23" s="69">
        <v>0</v>
      </c>
      <c r="U23" s="86"/>
      <c r="V23" s="55"/>
      <c r="W23" s="69">
        <v>0</v>
      </c>
      <c r="X23" s="86"/>
      <c r="Y23" s="55"/>
      <c r="Z23" s="69">
        <v>0</v>
      </c>
      <c r="AA23" s="86"/>
      <c r="AB23" s="55"/>
      <c r="AC23" s="69">
        <v>0</v>
      </c>
      <c r="AD23" s="86"/>
      <c r="AE23" s="55"/>
      <c r="AF23" s="69">
        <v>0</v>
      </c>
      <c r="AG23" s="86"/>
      <c r="AH23" s="55"/>
      <c r="AI23" s="69">
        <v>0</v>
      </c>
      <c r="AJ23" s="86">
        <v>18</v>
      </c>
      <c r="AK23" s="55">
        <v>1</v>
      </c>
      <c r="AL23" s="70">
        <v>19</v>
      </c>
      <c r="AM23" s="86">
        <f t="shared" si="0"/>
        <v>18</v>
      </c>
      <c r="AN23" s="55">
        <f t="shared" si="0"/>
        <v>1</v>
      </c>
      <c r="AO23" s="70">
        <f t="shared" si="1"/>
        <v>19</v>
      </c>
      <c r="AP23" s="85"/>
      <c r="AQ23" s="34"/>
      <c r="AR23" s="33"/>
    </row>
    <row r="24" spans="1:44" s="35" customFormat="1" ht="21" customHeight="1" x14ac:dyDescent="0.2">
      <c r="A24" s="84" t="s">
        <v>36</v>
      </c>
      <c r="B24" s="85">
        <v>21</v>
      </c>
      <c r="C24" s="86"/>
      <c r="D24" s="55"/>
      <c r="E24" s="69">
        <v>0</v>
      </c>
      <c r="F24" s="86"/>
      <c r="G24" s="55"/>
      <c r="H24" s="69">
        <v>0</v>
      </c>
      <c r="I24" s="86"/>
      <c r="J24" s="55"/>
      <c r="K24" s="69">
        <v>0</v>
      </c>
      <c r="L24" s="86"/>
      <c r="M24" s="55"/>
      <c r="N24" s="69">
        <v>0</v>
      </c>
      <c r="O24" s="86"/>
      <c r="P24" s="55"/>
      <c r="Q24" s="69">
        <v>0</v>
      </c>
      <c r="R24" s="86"/>
      <c r="S24" s="55"/>
      <c r="T24" s="69">
        <v>0</v>
      </c>
      <c r="U24" s="86"/>
      <c r="V24" s="55"/>
      <c r="W24" s="69">
        <v>0</v>
      </c>
      <c r="X24" s="86"/>
      <c r="Y24" s="55"/>
      <c r="Z24" s="69">
        <v>0</v>
      </c>
      <c r="AA24" s="86"/>
      <c r="AB24" s="55"/>
      <c r="AC24" s="69">
        <v>0</v>
      </c>
      <c r="AD24" s="86"/>
      <c r="AE24" s="55"/>
      <c r="AF24" s="69">
        <v>0</v>
      </c>
      <c r="AG24" s="86"/>
      <c r="AH24" s="55"/>
      <c r="AI24" s="69">
        <v>0</v>
      </c>
      <c r="AJ24" s="86">
        <v>21</v>
      </c>
      <c r="AK24" s="55"/>
      <c r="AL24" s="70">
        <v>21</v>
      </c>
      <c r="AM24" s="86">
        <f t="shared" si="0"/>
        <v>21</v>
      </c>
      <c r="AN24" s="55">
        <f t="shared" si="0"/>
        <v>0</v>
      </c>
      <c r="AO24" s="70">
        <f t="shared" si="1"/>
        <v>21</v>
      </c>
      <c r="AP24" s="85"/>
      <c r="AQ24" s="34"/>
      <c r="AR24" s="33"/>
    </row>
    <row r="25" spans="1:44" s="35" customFormat="1" ht="21" customHeight="1" x14ac:dyDescent="0.2">
      <c r="A25" s="84" t="s">
        <v>37</v>
      </c>
      <c r="B25" s="85">
        <v>23</v>
      </c>
      <c r="C25" s="86"/>
      <c r="D25" s="55"/>
      <c r="E25" s="69">
        <v>0</v>
      </c>
      <c r="F25" s="86"/>
      <c r="G25" s="55"/>
      <c r="H25" s="69">
        <v>0</v>
      </c>
      <c r="I25" s="86"/>
      <c r="J25" s="55"/>
      <c r="K25" s="69">
        <v>0</v>
      </c>
      <c r="L25" s="86"/>
      <c r="M25" s="55"/>
      <c r="N25" s="69">
        <v>0</v>
      </c>
      <c r="O25" s="86"/>
      <c r="P25" s="55"/>
      <c r="Q25" s="69">
        <v>0</v>
      </c>
      <c r="R25" s="86"/>
      <c r="S25" s="55"/>
      <c r="T25" s="69">
        <v>0</v>
      </c>
      <c r="U25" s="86"/>
      <c r="V25" s="55"/>
      <c r="W25" s="69">
        <v>0</v>
      </c>
      <c r="X25" s="86"/>
      <c r="Y25" s="55"/>
      <c r="Z25" s="69">
        <v>0</v>
      </c>
      <c r="AA25" s="86"/>
      <c r="AB25" s="55"/>
      <c r="AC25" s="69">
        <v>0</v>
      </c>
      <c r="AD25" s="86"/>
      <c r="AE25" s="55"/>
      <c r="AF25" s="69">
        <v>0</v>
      </c>
      <c r="AG25" s="86"/>
      <c r="AH25" s="55"/>
      <c r="AI25" s="69">
        <v>0</v>
      </c>
      <c r="AJ25" s="86">
        <v>22</v>
      </c>
      <c r="AK25" s="55">
        <v>1</v>
      </c>
      <c r="AL25" s="70">
        <v>23</v>
      </c>
      <c r="AM25" s="86">
        <f t="shared" si="0"/>
        <v>22</v>
      </c>
      <c r="AN25" s="55">
        <f t="shared" si="0"/>
        <v>1</v>
      </c>
      <c r="AO25" s="70">
        <f t="shared" si="1"/>
        <v>23</v>
      </c>
      <c r="AP25" s="85"/>
      <c r="AQ25" s="34"/>
      <c r="AR25" s="33"/>
    </row>
    <row r="26" spans="1:44" s="35" customFormat="1" ht="21" customHeight="1" x14ac:dyDescent="0.2">
      <c r="A26" s="84" t="s">
        <v>38</v>
      </c>
      <c r="B26" s="85">
        <v>38</v>
      </c>
      <c r="C26" s="86"/>
      <c r="D26" s="55"/>
      <c r="E26" s="69">
        <v>0</v>
      </c>
      <c r="F26" s="86"/>
      <c r="G26" s="55"/>
      <c r="H26" s="69">
        <v>0</v>
      </c>
      <c r="I26" s="86"/>
      <c r="J26" s="55"/>
      <c r="K26" s="69">
        <v>0</v>
      </c>
      <c r="L26" s="86"/>
      <c r="M26" s="55"/>
      <c r="N26" s="69">
        <v>0</v>
      </c>
      <c r="O26" s="86"/>
      <c r="P26" s="55"/>
      <c r="Q26" s="69">
        <v>0</v>
      </c>
      <c r="R26" s="86"/>
      <c r="S26" s="55"/>
      <c r="T26" s="69">
        <v>0</v>
      </c>
      <c r="U26" s="86"/>
      <c r="V26" s="55"/>
      <c r="W26" s="69">
        <v>0</v>
      </c>
      <c r="X26" s="86"/>
      <c r="Y26" s="55"/>
      <c r="Z26" s="69">
        <v>0</v>
      </c>
      <c r="AA26" s="86"/>
      <c r="AB26" s="55"/>
      <c r="AC26" s="69">
        <v>0</v>
      </c>
      <c r="AD26" s="86"/>
      <c r="AE26" s="55"/>
      <c r="AF26" s="69">
        <v>0</v>
      </c>
      <c r="AG26" s="86"/>
      <c r="AH26" s="55"/>
      <c r="AI26" s="69">
        <v>0</v>
      </c>
      <c r="AJ26" s="86">
        <v>38</v>
      </c>
      <c r="AK26" s="55"/>
      <c r="AL26" s="70">
        <v>38</v>
      </c>
      <c r="AM26" s="86">
        <f t="shared" si="0"/>
        <v>38</v>
      </c>
      <c r="AN26" s="55">
        <f t="shared" si="0"/>
        <v>0</v>
      </c>
      <c r="AO26" s="70">
        <f t="shared" si="1"/>
        <v>38</v>
      </c>
      <c r="AP26" s="85">
        <v>0</v>
      </c>
      <c r="AQ26" s="34"/>
      <c r="AR26" s="33"/>
    </row>
    <row r="27" spans="1:44" s="35" customFormat="1" ht="21" customHeight="1" x14ac:dyDescent="0.2">
      <c r="A27" s="87" t="s">
        <v>39</v>
      </c>
      <c r="B27" s="42">
        <v>14</v>
      </c>
      <c r="C27" s="43"/>
      <c r="D27" s="44"/>
      <c r="E27" s="71">
        <v>0</v>
      </c>
      <c r="F27" s="43"/>
      <c r="G27" s="44"/>
      <c r="H27" s="71">
        <v>0</v>
      </c>
      <c r="I27" s="43"/>
      <c r="J27" s="44"/>
      <c r="K27" s="71">
        <v>0</v>
      </c>
      <c r="L27" s="43"/>
      <c r="M27" s="44"/>
      <c r="N27" s="71">
        <v>0</v>
      </c>
      <c r="O27" s="43"/>
      <c r="P27" s="44"/>
      <c r="Q27" s="71">
        <v>0</v>
      </c>
      <c r="R27" s="43"/>
      <c r="S27" s="44"/>
      <c r="T27" s="71">
        <v>0</v>
      </c>
      <c r="U27" s="43"/>
      <c r="V27" s="44"/>
      <c r="W27" s="71">
        <v>0</v>
      </c>
      <c r="X27" s="43"/>
      <c r="Y27" s="44"/>
      <c r="Z27" s="71">
        <v>0</v>
      </c>
      <c r="AA27" s="43"/>
      <c r="AB27" s="44"/>
      <c r="AC27" s="71">
        <v>0</v>
      </c>
      <c r="AD27" s="43"/>
      <c r="AE27" s="44"/>
      <c r="AF27" s="71">
        <v>0</v>
      </c>
      <c r="AG27" s="43"/>
      <c r="AH27" s="44"/>
      <c r="AI27" s="71">
        <v>0</v>
      </c>
      <c r="AJ27" s="43">
        <v>13</v>
      </c>
      <c r="AK27" s="44">
        <v>1</v>
      </c>
      <c r="AL27" s="57">
        <v>14</v>
      </c>
      <c r="AM27" s="43">
        <f t="shared" si="0"/>
        <v>13</v>
      </c>
      <c r="AN27" s="44">
        <f t="shared" si="0"/>
        <v>1</v>
      </c>
      <c r="AO27" s="45">
        <f t="shared" si="1"/>
        <v>14</v>
      </c>
      <c r="AP27" s="42"/>
      <c r="AQ27" s="34"/>
      <c r="AR27" s="33"/>
    </row>
    <row r="28" spans="1:44" s="35" customFormat="1" ht="21" customHeight="1" x14ac:dyDescent="0.2">
      <c r="A28" s="81" t="s">
        <v>40</v>
      </c>
      <c r="B28" s="82">
        <v>13</v>
      </c>
      <c r="C28" s="83"/>
      <c r="D28" s="53"/>
      <c r="E28" s="67">
        <v>0</v>
      </c>
      <c r="F28" s="83"/>
      <c r="G28" s="53"/>
      <c r="H28" s="67">
        <v>0</v>
      </c>
      <c r="I28" s="83"/>
      <c r="J28" s="53"/>
      <c r="K28" s="67">
        <v>0</v>
      </c>
      <c r="L28" s="83"/>
      <c r="M28" s="53"/>
      <c r="N28" s="67">
        <v>0</v>
      </c>
      <c r="O28" s="83"/>
      <c r="P28" s="53"/>
      <c r="Q28" s="67">
        <v>0</v>
      </c>
      <c r="R28" s="83"/>
      <c r="S28" s="53"/>
      <c r="T28" s="67">
        <v>0</v>
      </c>
      <c r="U28" s="83"/>
      <c r="V28" s="53"/>
      <c r="W28" s="67">
        <v>0</v>
      </c>
      <c r="X28" s="83"/>
      <c r="Y28" s="53"/>
      <c r="Z28" s="67">
        <v>0</v>
      </c>
      <c r="AA28" s="83"/>
      <c r="AB28" s="53"/>
      <c r="AC28" s="67">
        <v>0</v>
      </c>
      <c r="AD28" s="83"/>
      <c r="AE28" s="53"/>
      <c r="AF28" s="67">
        <v>0</v>
      </c>
      <c r="AG28" s="83"/>
      <c r="AH28" s="53"/>
      <c r="AI28" s="67">
        <v>0</v>
      </c>
      <c r="AJ28" s="83">
        <v>13</v>
      </c>
      <c r="AK28" s="53"/>
      <c r="AL28" s="68">
        <v>13</v>
      </c>
      <c r="AM28" s="229">
        <f t="shared" si="0"/>
        <v>13</v>
      </c>
      <c r="AN28" s="230">
        <f t="shared" si="0"/>
        <v>0</v>
      </c>
      <c r="AO28" s="231">
        <f t="shared" si="1"/>
        <v>13</v>
      </c>
      <c r="AP28" s="82"/>
      <c r="AQ28" s="34"/>
      <c r="AR28" s="33"/>
    </row>
    <row r="29" spans="1:44" s="35" customFormat="1" ht="21" customHeight="1" x14ac:dyDescent="0.2">
      <c r="A29" s="84" t="s">
        <v>41</v>
      </c>
      <c r="B29" s="85">
        <v>15</v>
      </c>
      <c r="C29" s="86"/>
      <c r="D29" s="55"/>
      <c r="E29" s="69">
        <v>0</v>
      </c>
      <c r="F29" s="86"/>
      <c r="G29" s="55"/>
      <c r="H29" s="69">
        <v>0</v>
      </c>
      <c r="I29" s="86"/>
      <c r="J29" s="55"/>
      <c r="K29" s="69">
        <v>0</v>
      </c>
      <c r="L29" s="86"/>
      <c r="M29" s="55"/>
      <c r="N29" s="69">
        <v>0</v>
      </c>
      <c r="O29" s="86"/>
      <c r="P29" s="55"/>
      <c r="Q29" s="69">
        <v>0</v>
      </c>
      <c r="R29" s="86"/>
      <c r="S29" s="55"/>
      <c r="T29" s="69">
        <v>0</v>
      </c>
      <c r="U29" s="86"/>
      <c r="V29" s="55"/>
      <c r="W29" s="69">
        <v>0</v>
      </c>
      <c r="X29" s="86"/>
      <c r="Y29" s="55"/>
      <c r="Z29" s="69">
        <v>0</v>
      </c>
      <c r="AA29" s="86"/>
      <c r="AB29" s="55"/>
      <c r="AC29" s="69">
        <v>0</v>
      </c>
      <c r="AD29" s="86"/>
      <c r="AE29" s="55"/>
      <c r="AF29" s="69">
        <v>0</v>
      </c>
      <c r="AG29" s="86"/>
      <c r="AH29" s="55"/>
      <c r="AI29" s="69">
        <v>0</v>
      </c>
      <c r="AJ29" s="86">
        <v>13</v>
      </c>
      <c r="AK29" s="55">
        <v>2</v>
      </c>
      <c r="AL29" s="70">
        <v>15</v>
      </c>
      <c r="AM29" s="86">
        <f t="shared" si="0"/>
        <v>13</v>
      </c>
      <c r="AN29" s="55">
        <f t="shared" si="0"/>
        <v>2</v>
      </c>
      <c r="AO29" s="70">
        <f t="shared" si="1"/>
        <v>15</v>
      </c>
      <c r="AP29" s="85"/>
      <c r="AQ29" s="34"/>
      <c r="AR29" s="33"/>
    </row>
    <row r="30" spans="1:44" s="35" customFormat="1" ht="21" customHeight="1" x14ac:dyDescent="0.2">
      <c r="A30" s="84" t="s">
        <v>42</v>
      </c>
      <c r="B30" s="85">
        <v>33</v>
      </c>
      <c r="C30" s="86">
        <v>0</v>
      </c>
      <c r="D30" s="55">
        <v>0</v>
      </c>
      <c r="E30" s="69">
        <v>0</v>
      </c>
      <c r="F30" s="86">
        <v>0</v>
      </c>
      <c r="G30" s="55">
        <v>0</v>
      </c>
      <c r="H30" s="69">
        <v>0</v>
      </c>
      <c r="I30" s="86">
        <v>0</v>
      </c>
      <c r="J30" s="55">
        <v>0</v>
      </c>
      <c r="K30" s="69">
        <v>0</v>
      </c>
      <c r="L30" s="86">
        <v>0</v>
      </c>
      <c r="M30" s="55">
        <v>0</v>
      </c>
      <c r="N30" s="69">
        <v>0</v>
      </c>
      <c r="O30" s="86">
        <v>0</v>
      </c>
      <c r="P30" s="55">
        <v>0</v>
      </c>
      <c r="Q30" s="69">
        <v>0</v>
      </c>
      <c r="R30" s="86">
        <v>0</v>
      </c>
      <c r="S30" s="55">
        <v>0</v>
      </c>
      <c r="T30" s="69">
        <v>0</v>
      </c>
      <c r="U30" s="86">
        <v>0</v>
      </c>
      <c r="V30" s="55">
        <v>0</v>
      </c>
      <c r="W30" s="69">
        <v>0</v>
      </c>
      <c r="X30" s="86">
        <v>0</v>
      </c>
      <c r="Y30" s="55">
        <v>0</v>
      </c>
      <c r="Z30" s="69">
        <v>0</v>
      </c>
      <c r="AA30" s="86">
        <v>0</v>
      </c>
      <c r="AB30" s="55">
        <v>0</v>
      </c>
      <c r="AC30" s="69">
        <v>0</v>
      </c>
      <c r="AD30" s="86">
        <v>0</v>
      </c>
      <c r="AE30" s="55">
        <v>0</v>
      </c>
      <c r="AF30" s="69">
        <v>0</v>
      </c>
      <c r="AG30" s="86">
        <v>12</v>
      </c>
      <c r="AH30" s="55">
        <v>1</v>
      </c>
      <c r="AI30" s="69">
        <v>13</v>
      </c>
      <c r="AJ30" s="86">
        <v>20</v>
      </c>
      <c r="AK30" s="55">
        <v>0</v>
      </c>
      <c r="AL30" s="70">
        <v>20</v>
      </c>
      <c r="AM30" s="86">
        <f t="shared" si="0"/>
        <v>32</v>
      </c>
      <c r="AN30" s="55">
        <f t="shared" si="0"/>
        <v>1</v>
      </c>
      <c r="AO30" s="70">
        <f t="shared" si="1"/>
        <v>33</v>
      </c>
      <c r="AP30" s="85">
        <v>0</v>
      </c>
      <c r="AQ30" s="34"/>
      <c r="AR30" s="33"/>
    </row>
    <row r="31" spans="1:44" s="35" customFormat="1" ht="21" customHeight="1" x14ac:dyDescent="0.2">
      <c r="A31" s="84" t="s">
        <v>43</v>
      </c>
      <c r="B31" s="85">
        <v>29</v>
      </c>
      <c r="C31" s="86"/>
      <c r="D31" s="55"/>
      <c r="E31" s="69">
        <v>0</v>
      </c>
      <c r="F31" s="86"/>
      <c r="G31" s="55"/>
      <c r="H31" s="69">
        <v>0</v>
      </c>
      <c r="I31" s="86"/>
      <c r="J31" s="55"/>
      <c r="K31" s="69">
        <v>0</v>
      </c>
      <c r="L31" s="86"/>
      <c r="M31" s="55"/>
      <c r="N31" s="69">
        <v>0</v>
      </c>
      <c r="O31" s="86"/>
      <c r="P31" s="55"/>
      <c r="Q31" s="69">
        <v>0</v>
      </c>
      <c r="R31" s="86"/>
      <c r="S31" s="55"/>
      <c r="T31" s="69">
        <v>0</v>
      </c>
      <c r="U31" s="86"/>
      <c r="V31" s="55"/>
      <c r="W31" s="69">
        <v>0</v>
      </c>
      <c r="X31" s="86"/>
      <c r="Y31" s="55"/>
      <c r="Z31" s="69">
        <v>0</v>
      </c>
      <c r="AA31" s="86"/>
      <c r="AB31" s="55"/>
      <c r="AC31" s="69">
        <v>0</v>
      </c>
      <c r="AD31" s="86"/>
      <c r="AE31" s="55"/>
      <c r="AF31" s="69">
        <v>0</v>
      </c>
      <c r="AG31" s="86"/>
      <c r="AH31" s="55"/>
      <c r="AI31" s="69">
        <v>0</v>
      </c>
      <c r="AJ31" s="86">
        <v>27</v>
      </c>
      <c r="AK31" s="55">
        <v>2</v>
      </c>
      <c r="AL31" s="70">
        <v>29</v>
      </c>
      <c r="AM31" s="86">
        <f t="shared" si="0"/>
        <v>27</v>
      </c>
      <c r="AN31" s="55">
        <f t="shared" si="0"/>
        <v>2</v>
      </c>
      <c r="AO31" s="70">
        <f t="shared" si="1"/>
        <v>29</v>
      </c>
      <c r="AP31" s="85">
        <v>0</v>
      </c>
      <c r="AQ31" s="34"/>
      <c r="AR31" s="33"/>
    </row>
    <row r="32" spans="1:44" s="35" customFormat="1" ht="21" customHeight="1" x14ac:dyDescent="0.2">
      <c r="A32" s="84" t="s">
        <v>44</v>
      </c>
      <c r="B32" s="85">
        <v>12</v>
      </c>
      <c r="C32" s="86">
        <v>0</v>
      </c>
      <c r="D32" s="55">
        <v>0</v>
      </c>
      <c r="E32" s="69">
        <v>0</v>
      </c>
      <c r="F32" s="86">
        <v>0</v>
      </c>
      <c r="G32" s="55">
        <v>0</v>
      </c>
      <c r="H32" s="69">
        <v>0</v>
      </c>
      <c r="I32" s="86">
        <v>0</v>
      </c>
      <c r="J32" s="55">
        <v>0</v>
      </c>
      <c r="K32" s="69">
        <v>0</v>
      </c>
      <c r="L32" s="86">
        <v>0</v>
      </c>
      <c r="M32" s="55">
        <v>0</v>
      </c>
      <c r="N32" s="69">
        <v>0</v>
      </c>
      <c r="O32" s="86">
        <v>0</v>
      </c>
      <c r="P32" s="55">
        <v>0</v>
      </c>
      <c r="Q32" s="69">
        <v>0</v>
      </c>
      <c r="R32" s="86">
        <v>0</v>
      </c>
      <c r="S32" s="55">
        <v>0</v>
      </c>
      <c r="T32" s="69">
        <v>0</v>
      </c>
      <c r="U32" s="86">
        <v>0</v>
      </c>
      <c r="V32" s="55">
        <v>0</v>
      </c>
      <c r="W32" s="69">
        <v>0</v>
      </c>
      <c r="X32" s="86">
        <v>0</v>
      </c>
      <c r="Y32" s="55">
        <v>0</v>
      </c>
      <c r="Z32" s="69">
        <v>0</v>
      </c>
      <c r="AA32" s="86">
        <v>0</v>
      </c>
      <c r="AB32" s="55">
        <v>0</v>
      </c>
      <c r="AC32" s="69">
        <v>0</v>
      </c>
      <c r="AD32" s="86">
        <v>0</v>
      </c>
      <c r="AE32" s="55">
        <v>0</v>
      </c>
      <c r="AF32" s="69">
        <v>0</v>
      </c>
      <c r="AG32" s="86">
        <v>0</v>
      </c>
      <c r="AH32" s="55">
        <v>0</v>
      </c>
      <c r="AI32" s="69">
        <v>0</v>
      </c>
      <c r="AJ32" s="86">
        <v>12</v>
      </c>
      <c r="AK32" s="55">
        <v>0</v>
      </c>
      <c r="AL32" s="70">
        <v>12</v>
      </c>
      <c r="AM32" s="86">
        <f t="shared" si="0"/>
        <v>12</v>
      </c>
      <c r="AN32" s="55">
        <f t="shared" si="0"/>
        <v>0</v>
      </c>
      <c r="AO32" s="70">
        <f t="shared" si="1"/>
        <v>12</v>
      </c>
      <c r="AP32" s="85">
        <v>0</v>
      </c>
      <c r="AQ32" s="34"/>
      <c r="AR32" s="33"/>
    </row>
    <row r="33" spans="1:44" s="35" customFormat="1" ht="21" customHeight="1" x14ac:dyDescent="0.2">
      <c r="A33" s="87" t="s">
        <v>45</v>
      </c>
      <c r="B33" s="42">
        <v>9</v>
      </c>
      <c r="C33" s="43"/>
      <c r="D33" s="44"/>
      <c r="E33" s="71">
        <v>0</v>
      </c>
      <c r="F33" s="43"/>
      <c r="G33" s="44"/>
      <c r="H33" s="71">
        <v>0</v>
      </c>
      <c r="I33" s="43"/>
      <c r="J33" s="44"/>
      <c r="K33" s="71">
        <v>0</v>
      </c>
      <c r="L33" s="43"/>
      <c r="M33" s="44"/>
      <c r="N33" s="71">
        <v>0</v>
      </c>
      <c r="O33" s="43"/>
      <c r="P33" s="44"/>
      <c r="Q33" s="71">
        <v>0</v>
      </c>
      <c r="R33" s="43"/>
      <c r="S33" s="44"/>
      <c r="T33" s="71">
        <v>0</v>
      </c>
      <c r="U33" s="43"/>
      <c r="V33" s="44"/>
      <c r="W33" s="71">
        <v>0</v>
      </c>
      <c r="X33" s="43"/>
      <c r="Y33" s="44"/>
      <c r="Z33" s="71">
        <v>0</v>
      </c>
      <c r="AA33" s="43"/>
      <c r="AB33" s="44"/>
      <c r="AC33" s="71">
        <v>0</v>
      </c>
      <c r="AD33" s="43"/>
      <c r="AE33" s="44"/>
      <c r="AF33" s="71">
        <v>0</v>
      </c>
      <c r="AG33" s="43"/>
      <c r="AH33" s="44"/>
      <c r="AI33" s="71">
        <v>0</v>
      </c>
      <c r="AJ33" s="43">
        <v>9</v>
      </c>
      <c r="AK33" s="44"/>
      <c r="AL33" s="57">
        <v>9</v>
      </c>
      <c r="AM33" s="43">
        <f t="shared" si="0"/>
        <v>9</v>
      </c>
      <c r="AN33" s="44">
        <f t="shared" si="0"/>
        <v>0</v>
      </c>
      <c r="AO33" s="45">
        <f t="shared" si="1"/>
        <v>9</v>
      </c>
      <c r="AP33" s="42">
        <v>0</v>
      </c>
      <c r="AQ33" s="34"/>
      <c r="AR33" s="33"/>
    </row>
    <row r="34" spans="1:44" s="35" customFormat="1" ht="21" customHeight="1" x14ac:dyDescent="0.2">
      <c r="A34" s="81" t="s">
        <v>46</v>
      </c>
      <c r="B34" s="82">
        <v>4</v>
      </c>
      <c r="C34" s="83"/>
      <c r="D34" s="53"/>
      <c r="E34" s="67">
        <v>0</v>
      </c>
      <c r="F34" s="83"/>
      <c r="G34" s="53"/>
      <c r="H34" s="67">
        <v>0</v>
      </c>
      <c r="I34" s="83"/>
      <c r="J34" s="53"/>
      <c r="K34" s="67">
        <v>0</v>
      </c>
      <c r="L34" s="83"/>
      <c r="M34" s="53"/>
      <c r="N34" s="67">
        <v>0</v>
      </c>
      <c r="O34" s="83"/>
      <c r="P34" s="53"/>
      <c r="Q34" s="67">
        <v>0</v>
      </c>
      <c r="R34" s="83"/>
      <c r="S34" s="53"/>
      <c r="T34" s="67">
        <v>0</v>
      </c>
      <c r="U34" s="83"/>
      <c r="V34" s="53"/>
      <c r="W34" s="67">
        <v>0</v>
      </c>
      <c r="X34" s="83"/>
      <c r="Y34" s="53"/>
      <c r="Z34" s="67">
        <v>0</v>
      </c>
      <c r="AA34" s="83"/>
      <c r="AB34" s="53"/>
      <c r="AC34" s="67">
        <v>0</v>
      </c>
      <c r="AD34" s="83"/>
      <c r="AE34" s="53"/>
      <c r="AF34" s="67">
        <v>0</v>
      </c>
      <c r="AG34" s="83"/>
      <c r="AH34" s="53"/>
      <c r="AI34" s="67">
        <v>0</v>
      </c>
      <c r="AJ34" s="83">
        <v>4</v>
      </c>
      <c r="AK34" s="53"/>
      <c r="AL34" s="68">
        <v>4</v>
      </c>
      <c r="AM34" s="229">
        <f t="shared" si="0"/>
        <v>4</v>
      </c>
      <c r="AN34" s="230">
        <f t="shared" si="0"/>
        <v>0</v>
      </c>
      <c r="AO34" s="231">
        <f t="shared" si="1"/>
        <v>4</v>
      </c>
      <c r="AP34" s="82"/>
      <c r="AQ34" s="34"/>
      <c r="AR34" s="33"/>
    </row>
    <row r="35" spans="1:44" s="35" customFormat="1" ht="21" customHeight="1" x14ac:dyDescent="0.2">
      <c r="A35" s="84" t="s">
        <v>47</v>
      </c>
      <c r="B35" s="85">
        <v>8</v>
      </c>
      <c r="C35" s="86"/>
      <c r="D35" s="55"/>
      <c r="E35" s="69">
        <v>0</v>
      </c>
      <c r="F35" s="86"/>
      <c r="G35" s="55"/>
      <c r="H35" s="69">
        <v>0</v>
      </c>
      <c r="I35" s="86"/>
      <c r="J35" s="55"/>
      <c r="K35" s="69">
        <v>0</v>
      </c>
      <c r="L35" s="86"/>
      <c r="M35" s="55"/>
      <c r="N35" s="69">
        <v>0</v>
      </c>
      <c r="O35" s="86"/>
      <c r="P35" s="55"/>
      <c r="Q35" s="69">
        <v>0</v>
      </c>
      <c r="R35" s="86"/>
      <c r="S35" s="55"/>
      <c r="T35" s="69">
        <v>0</v>
      </c>
      <c r="U35" s="86"/>
      <c r="V35" s="55"/>
      <c r="W35" s="69">
        <v>0</v>
      </c>
      <c r="X35" s="86"/>
      <c r="Y35" s="55"/>
      <c r="Z35" s="69">
        <v>0</v>
      </c>
      <c r="AA35" s="86"/>
      <c r="AB35" s="55"/>
      <c r="AC35" s="69">
        <v>0</v>
      </c>
      <c r="AD35" s="86"/>
      <c r="AE35" s="55"/>
      <c r="AF35" s="69">
        <v>0</v>
      </c>
      <c r="AG35" s="86"/>
      <c r="AH35" s="55"/>
      <c r="AI35" s="69">
        <v>0</v>
      </c>
      <c r="AJ35" s="86">
        <v>8</v>
      </c>
      <c r="AK35" s="55"/>
      <c r="AL35" s="70">
        <v>8</v>
      </c>
      <c r="AM35" s="86">
        <f t="shared" si="0"/>
        <v>8</v>
      </c>
      <c r="AN35" s="55">
        <f t="shared" si="0"/>
        <v>0</v>
      </c>
      <c r="AO35" s="70">
        <f t="shared" si="1"/>
        <v>8</v>
      </c>
      <c r="AP35" s="85"/>
      <c r="AQ35" s="34"/>
      <c r="AR35" s="33"/>
    </row>
    <row r="36" spans="1:44" s="35" customFormat="1" ht="21" customHeight="1" x14ac:dyDescent="0.2">
      <c r="A36" s="84" t="s">
        <v>48</v>
      </c>
      <c r="B36" s="85">
        <v>15</v>
      </c>
      <c r="C36" s="86"/>
      <c r="D36" s="55"/>
      <c r="E36" s="69">
        <v>0</v>
      </c>
      <c r="F36" s="86"/>
      <c r="G36" s="55"/>
      <c r="H36" s="69">
        <v>0</v>
      </c>
      <c r="I36" s="86"/>
      <c r="J36" s="55"/>
      <c r="K36" s="69">
        <v>0</v>
      </c>
      <c r="L36" s="86"/>
      <c r="M36" s="55"/>
      <c r="N36" s="69">
        <v>0</v>
      </c>
      <c r="O36" s="86"/>
      <c r="P36" s="55"/>
      <c r="Q36" s="69">
        <v>0</v>
      </c>
      <c r="R36" s="86"/>
      <c r="S36" s="55"/>
      <c r="T36" s="69">
        <v>0</v>
      </c>
      <c r="U36" s="86"/>
      <c r="V36" s="55"/>
      <c r="W36" s="69">
        <v>0</v>
      </c>
      <c r="X36" s="86"/>
      <c r="Y36" s="55"/>
      <c r="Z36" s="69">
        <v>0</v>
      </c>
      <c r="AA36" s="86"/>
      <c r="AB36" s="55"/>
      <c r="AC36" s="69">
        <v>0</v>
      </c>
      <c r="AD36" s="86"/>
      <c r="AE36" s="55"/>
      <c r="AF36" s="69">
        <v>0</v>
      </c>
      <c r="AG36" s="86"/>
      <c r="AH36" s="55"/>
      <c r="AI36" s="69">
        <v>0</v>
      </c>
      <c r="AJ36" s="86">
        <v>14</v>
      </c>
      <c r="AK36" s="55">
        <v>1</v>
      </c>
      <c r="AL36" s="70">
        <v>15</v>
      </c>
      <c r="AM36" s="86">
        <f t="shared" si="0"/>
        <v>14</v>
      </c>
      <c r="AN36" s="55">
        <f t="shared" si="0"/>
        <v>1</v>
      </c>
      <c r="AO36" s="70">
        <f t="shared" si="1"/>
        <v>15</v>
      </c>
      <c r="AP36" s="85"/>
      <c r="AQ36" s="34"/>
      <c r="AR36" s="33"/>
    </row>
    <row r="37" spans="1:44" s="35" customFormat="1" ht="21" customHeight="1" x14ac:dyDescent="0.2">
      <c r="A37" s="84" t="s">
        <v>49</v>
      </c>
      <c r="B37" s="85">
        <v>14</v>
      </c>
      <c r="C37" s="86"/>
      <c r="D37" s="55"/>
      <c r="E37" s="69">
        <v>0</v>
      </c>
      <c r="F37" s="86"/>
      <c r="G37" s="55"/>
      <c r="H37" s="69">
        <v>0</v>
      </c>
      <c r="I37" s="86"/>
      <c r="J37" s="55"/>
      <c r="K37" s="69">
        <v>0</v>
      </c>
      <c r="L37" s="86"/>
      <c r="M37" s="55"/>
      <c r="N37" s="56">
        <v>0</v>
      </c>
      <c r="O37" s="86"/>
      <c r="P37" s="55"/>
      <c r="Q37" s="69">
        <v>0</v>
      </c>
      <c r="R37" s="86"/>
      <c r="S37" s="55"/>
      <c r="T37" s="69">
        <v>0</v>
      </c>
      <c r="U37" s="86"/>
      <c r="V37" s="55"/>
      <c r="W37" s="69">
        <v>0</v>
      </c>
      <c r="X37" s="86"/>
      <c r="Y37" s="55"/>
      <c r="Z37" s="69">
        <v>0</v>
      </c>
      <c r="AA37" s="86"/>
      <c r="AB37" s="55"/>
      <c r="AC37" s="69">
        <v>0</v>
      </c>
      <c r="AD37" s="86"/>
      <c r="AE37" s="55"/>
      <c r="AF37" s="69">
        <v>0</v>
      </c>
      <c r="AG37" s="86"/>
      <c r="AH37" s="55"/>
      <c r="AI37" s="69">
        <v>0</v>
      </c>
      <c r="AJ37" s="86">
        <v>14</v>
      </c>
      <c r="AK37" s="55"/>
      <c r="AL37" s="70">
        <v>14</v>
      </c>
      <c r="AM37" s="86">
        <f t="shared" si="0"/>
        <v>14</v>
      </c>
      <c r="AN37" s="55">
        <f t="shared" si="0"/>
        <v>0</v>
      </c>
      <c r="AO37" s="70">
        <f t="shared" si="1"/>
        <v>14</v>
      </c>
      <c r="AP37" s="85"/>
      <c r="AQ37" s="34"/>
      <c r="AR37" s="33"/>
    </row>
    <row r="38" spans="1:44" s="35" customFormat="1" ht="21" customHeight="1" x14ac:dyDescent="0.2">
      <c r="A38" s="87" t="s">
        <v>50</v>
      </c>
      <c r="B38" s="42">
        <v>13</v>
      </c>
      <c r="C38" s="43">
        <v>1</v>
      </c>
      <c r="D38" s="44">
        <v>0</v>
      </c>
      <c r="E38" s="71">
        <v>1</v>
      </c>
      <c r="F38" s="43">
        <v>0</v>
      </c>
      <c r="G38" s="44">
        <v>0</v>
      </c>
      <c r="H38" s="71">
        <v>0</v>
      </c>
      <c r="I38" s="43">
        <v>0</v>
      </c>
      <c r="J38" s="44">
        <v>0</v>
      </c>
      <c r="K38" s="71">
        <v>0</v>
      </c>
      <c r="L38" s="43">
        <v>0</v>
      </c>
      <c r="M38" s="44">
        <v>0</v>
      </c>
      <c r="N38" s="57">
        <v>0</v>
      </c>
      <c r="O38" s="43">
        <v>0</v>
      </c>
      <c r="P38" s="44">
        <v>0</v>
      </c>
      <c r="Q38" s="71">
        <v>0</v>
      </c>
      <c r="R38" s="43">
        <v>0</v>
      </c>
      <c r="S38" s="44">
        <v>0</v>
      </c>
      <c r="T38" s="71">
        <v>0</v>
      </c>
      <c r="U38" s="43">
        <v>0</v>
      </c>
      <c r="V38" s="44">
        <v>0</v>
      </c>
      <c r="W38" s="71">
        <v>0</v>
      </c>
      <c r="X38" s="43">
        <v>0</v>
      </c>
      <c r="Y38" s="44">
        <v>0</v>
      </c>
      <c r="Z38" s="71">
        <v>0</v>
      </c>
      <c r="AA38" s="43">
        <v>0</v>
      </c>
      <c r="AB38" s="44">
        <v>0</v>
      </c>
      <c r="AC38" s="71">
        <v>0</v>
      </c>
      <c r="AD38" s="43">
        <v>0</v>
      </c>
      <c r="AE38" s="44">
        <v>0</v>
      </c>
      <c r="AF38" s="71">
        <v>0</v>
      </c>
      <c r="AG38" s="43">
        <v>0</v>
      </c>
      <c r="AH38" s="44">
        <v>0</v>
      </c>
      <c r="AI38" s="71">
        <v>0</v>
      </c>
      <c r="AJ38" s="43">
        <v>11</v>
      </c>
      <c r="AK38" s="44">
        <v>1</v>
      </c>
      <c r="AL38" s="57">
        <v>12</v>
      </c>
      <c r="AM38" s="43">
        <f t="shared" si="0"/>
        <v>12</v>
      </c>
      <c r="AN38" s="44">
        <f t="shared" si="0"/>
        <v>1</v>
      </c>
      <c r="AO38" s="45">
        <f t="shared" si="1"/>
        <v>13</v>
      </c>
      <c r="AP38" s="42">
        <v>0</v>
      </c>
      <c r="AQ38" s="34"/>
      <c r="AR38" s="33"/>
    </row>
    <row r="39" spans="1:44" s="35" customFormat="1" ht="21" customHeight="1" x14ac:dyDescent="0.2">
      <c r="A39" s="81" t="s">
        <v>51</v>
      </c>
      <c r="B39" s="82">
        <v>8</v>
      </c>
      <c r="C39" s="83"/>
      <c r="D39" s="53"/>
      <c r="E39" s="67">
        <v>0</v>
      </c>
      <c r="F39" s="83"/>
      <c r="G39" s="53"/>
      <c r="H39" s="67">
        <v>0</v>
      </c>
      <c r="I39" s="83"/>
      <c r="J39" s="53"/>
      <c r="K39" s="67">
        <v>0</v>
      </c>
      <c r="L39" s="83"/>
      <c r="M39" s="53"/>
      <c r="N39" s="67">
        <v>0</v>
      </c>
      <c r="O39" s="83"/>
      <c r="P39" s="53"/>
      <c r="Q39" s="67">
        <v>0</v>
      </c>
      <c r="R39" s="83"/>
      <c r="S39" s="53"/>
      <c r="T39" s="67">
        <v>0</v>
      </c>
      <c r="U39" s="83"/>
      <c r="V39" s="53"/>
      <c r="W39" s="67">
        <v>0</v>
      </c>
      <c r="X39" s="83"/>
      <c r="Y39" s="53"/>
      <c r="Z39" s="67">
        <v>0</v>
      </c>
      <c r="AA39" s="83"/>
      <c r="AB39" s="53"/>
      <c r="AC39" s="67">
        <v>0</v>
      </c>
      <c r="AD39" s="83"/>
      <c r="AE39" s="53"/>
      <c r="AF39" s="67">
        <v>0</v>
      </c>
      <c r="AG39" s="83"/>
      <c r="AH39" s="53"/>
      <c r="AI39" s="67">
        <v>0</v>
      </c>
      <c r="AJ39" s="83">
        <v>6</v>
      </c>
      <c r="AK39" s="53">
        <v>2</v>
      </c>
      <c r="AL39" s="68">
        <v>8</v>
      </c>
      <c r="AM39" s="229">
        <f t="shared" si="0"/>
        <v>6</v>
      </c>
      <c r="AN39" s="230">
        <f t="shared" si="0"/>
        <v>2</v>
      </c>
      <c r="AO39" s="231">
        <f t="shared" si="1"/>
        <v>8</v>
      </c>
      <c r="AP39" s="82"/>
      <c r="AQ39" s="34"/>
      <c r="AR39" s="33"/>
    </row>
    <row r="40" spans="1:44" s="35" customFormat="1" ht="21" customHeight="1" x14ac:dyDescent="0.2">
      <c r="A40" s="84" t="s">
        <v>52</v>
      </c>
      <c r="B40" s="85">
        <v>8</v>
      </c>
      <c r="C40" s="86"/>
      <c r="D40" s="55"/>
      <c r="E40" s="69">
        <v>0</v>
      </c>
      <c r="F40" s="86"/>
      <c r="G40" s="55"/>
      <c r="H40" s="69">
        <v>0</v>
      </c>
      <c r="I40" s="86"/>
      <c r="J40" s="55"/>
      <c r="K40" s="69">
        <v>0</v>
      </c>
      <c r="L40" s="86"/>
      <c r="M40" s="55"/>
      <c r="N40" s="69">
        <v>0</v>
      </c>
      <c r="O40" s="86"/>
      <c r="P40" s="55"/>
      <c r="Q40" s="69">
        <v>0</v>
      </c>
      <c r="R40" s="86"/>
      <c r="S40" s="55"/>
      <c r="T40" s="69">
        <v>0</v>
      </c>
      <c r="U40" s="86"/>
      <c r="V40" s="55"/>
      <c r="W40" s="69">
        <v>0</v>
      </c>
      <c r="X40" s="86"/>
      <c r="Y40" s="55"/>
      <c r="Z40" s="69">
        <v>0</v>
      </c>
      <c r="AA40" s="86"/>
      <c r="AB40" s="55"/>
      <c r="AC40" s="69">
        <v>0</v>
      </c>
      <c r="AD40" s="86"/>
      <c r="AE40" s="55"/>
      <c r="AF40" s="69">
        <v>0</v>
      </c>
      <c r="AG40" s="86"/>
      <c r="AH40" s="55"/>
      <c r="AI40" s="69">
        <v>0</v>
      </c>
      <c r="AJ40" s="86">
        <v>8</v>
      </c>
      <c r="AK40" s="55"/>
      <c r="AL40" s="70">
        <v>8</v>
      </c>
      <c r="AM40" s="86">
        <f t="shared" si="0"/>
        <v>8</v>
      </c>
      <c r="AN40" s="55">
        <f t="shared" si="0"/>
        <v>0</v>
      </c>
      <c r="AO40" s="70">
        <f t="shared" si="1"/>
        <v>8</v>
      </c>
      <c r="AP40" s="85"/>
      <c r="AQ40" s="34"/>
      <c r="AR40" s="33"/>
    </row>
    <row r="41" spans="1:44" s="35" customFormat="1" ht="21" customHeight="1" x14ac:dyDescent="0.2">
      <c r="A41" s="84" t="s">
        <v>53</v>
      </c>
      <c r="B41" s="85">
        <v>11</v>
      </c>
      <c r="C41" s="86"/>
      <c r="D41" s="55"/>
      <c r="E41" s="69">
        <v>0</v>
      </c>
      <c r="F41" s="86"/>
      <c r="G41" s="55"/>
      <c r="H41" s="69">
        <v>0</v>
      </c>
      <c r="I41" s="86"/>
      <c r="J41" s="55"/>
      <c r="K41" s="69">
        <v>0</v>
      </c>
      <c r="L41" s="86"/>
      <c r="M41" s="55"/>
      <c r="N41" s="69">
        <v>0</v>
      </c>
      <c r="O41" s="86"/>
      <c r="P41" s="55"/>
      <c r="Q41" s="69">
        <v>0</v>
      </c>
      <c r="R41" s="86"/>
      <c r="S41" s="55"/>
      <c r="T41" s="69">
        <v>0</v>
      </c>
      <c r="U41" s="86"/>
      <c r="V41" s="55"/>
      <c r="W41" s="69">
        <v>0</v>
      </c>
      <c r="X41" s="86"/>
      <c r="Y41" s="55"/>
      <c r="Z41" s="69">
        <v>0</v>
      </c>
      <c r="AA41" s="86"/>
      <c r="AB41" s="55"/>
      <c r="AC41" s="69">
        <v>0</v>
      </c>
      <c r="AD41" s="86"/>
      <c r="AE41" s="55"/>
      <c r="AF41" s="69">
        <v>0</v>
      </c>
      <c r="AG41" s="86"/>
      <c r="AH41" s="55"/>
      <c r="AI41" s="69">
        <v>0</v>
      </c>
      <c r="AJ41" s="86">
        <v>11</v>
      </c>
      <c r="AK41" s="55"/>
      <c r="AL41" s="70">
        <v>11</v>
      </c>
      <c r="AM41" s="86">
        <f t="shared" si="0"/>
        <v>11</v>
      </c>
      <c r="AN41" s="55">
        <f t="shared" si="0"/>
        <v>0</v>
      </c>
      <c r="AO41" s="70">
        <f t="shared" si="1"/>
        <v>11</v>
      </c>
      <c r="AP41" s="85"/>
      <c r="AQ41" s="34"/>
      <c r="AR41" s="33"/>
    </row>
    <row r="42" spans="1:44" s="35" customFormat="1" ht="21" customHeight="1" x14ac:dyDescent="0.2">
      <c r="A42" s="87" t="s">
        <v>54</v>
      </c>
      <c r="B42" s="42">
        <v>11</v>
      </c>
      <c r="C42" s="43">
        <v>0</v>
      </c>
      <c r="D42" s="44">
        <v>0</v>
      </c>
      <c r="E42" s="71">
        <v>0</v>
      </c>
      <c r="F42" s="43">
        <v>0</v>
      </c>
      <c r="G42" s="44">
        <v>0</v>
      </c>
      <c r="H42" s="71">
        <v>0</v>
      </c>
      <c r="I42" s="43">
        <v>0</v>
      </c>
      <c r="J42" s="44">
        <v>0</v>
      </c>
      <c r="K42" s="71">
        <v>0</v>
      </c>
      <c r="L42" s="43">
        <v>0</v>
      </c>
      <c r="M42" s="44">
        <v>0</v>
      </c>
      <c r="N42" s="71">
        <v>0</v>
      </c>
      <c r="O42" s="43">
        <v>0</v>
      </c>
      <c r="P42" s="44">
        <v>0</v>
      </c>
      <c r="Q42" s="71">
        <v>0</v>
      </c>
      <c r="R42" s="43">
        <v>0</v>
      </c>
      <c r="S42" s="44">
        <v>0</v>
      </c>
      <c r="T42" s="71">
        <v>0</v>
      </c>
      <c r="U42" s="43">
        <v>0</v>
      </c>
      <c r="V42" s="44">
        <v>0</v>
      </c>
      <c r="W42" s="71">
        <v>0</v>
      </c>
      <c r="X42" s="43">
        <v>0</v>
      </c>
      <c r="Y42" s="44">
        <v>0</v>
      </c>
      <c r="Z42" s="71">
        <v>0</v>
      </c>
      <c r="AA42" s="43">
        <v>0</v>
      </c>
      <c r="AB42" s="44">
        <v>0</v>
      </c>
      <c r="AC42" s="71">
        <v>0</v>
      </c>
      <c r="AD42" s="43">
        <v>0</v>
      </c>
      <c r="AE42" s="44">
        <v>0</v>
      </c>
      <c r="AF42" s="71">
        <v>0</v>
      </c>
      <c r="AG42" s="43">
        <v>0</v>
      </c>
      <c r="AH42" s="44">
        <v>0</v>
      </c>
      <c r="AI42" s="71">
        <v>0</v>
      </c>
      <c r="AJ42" s="43">
        <v>11</v>
      </c>
      <c r="AK42" s="44">
        <v>0</v>
      </c>
      <c r="AL42" s="57">
        <v>11</v>
      </c>
      <c r="AM42" s="43">
        <f t="shared" si="0"/>
        <v>11</v>
      </c>
      <c r="AN42" s="44">
        <f t="shared" si="0"/>
        <v>0</v>
      </c>
      <c r="AO42" s="45">
        <f t="shared" si="1"/>
        <v>11</v>
      </c>
      <c r="AP42" s="42">
        <v>0</v>
      </c>
      <c r="AQ42" s="34"/>
      <c r="AR42" s="33"/>
    </row>
    <row r="43" spans="1:44" s="35" customFormat="1" ht="21" customHeight="1" x14ac:dyDescent="0.2">
      <c r="A43" s="81" t="s">
        <v>55</v>
      </c>
      <c r="B43" s="82">
        <v>29</v>
      </c>
      <c r="C43" s="83"/>
      <c r="D43" s="53"/>
      <c r="E43" s="67">
        <v>0</v>
      </c>
      <c r="F43" s="83"/>
      <c r="G43" s="53"/>
      <c r="H43" s="67">
        <v>0</v>
      </c>
      <c r="I43" s="83"/>
      <c r="J43" s="53"/>
      <c r="K43" s="67">
        <v>0</v>
      </c>
      <c r="L43" s="83"/>
      <c r="M43" s="53"/>
      <c r="N43" s="67">
        <v>0</v>
      </c>
      <c r="O43" s="83"/>
      <c r="P43" s="53"/>
      <c r="Q43" s="67">
        <v>0</v>
      </c>
      <c r="R43" s="83"/>
      <c r="S43" s="53"/>
      <c r="T43" s="67">
        <v>0</v>
      </c>
      <c r="U43" s="83"/>
      <c r="V43" s="53"/>
      <c r="W43" s="67">
        <v>0</v>
      </c>
      <c r="X43" s="83"/>
      <c r="Y43" s="53"/>
      <c r="Z43" s="67">
        <v>0</v>
      </c>
      <c r="AA43" s="83"/>
      <c r="AB43" s="53"/>
      <c r="AC43" s="67">
        <v>0</v>
      </c>
      <c r="AD43" s="83"/>
      <c r="AE43" s="53"/>
      <c r="AF43" s="67">
        <v>0</v>
      </c>
      <c r="AG43" s="83"/>
      <c r="AH43" s="53"/>
      <c r="AI43" s="67">
        <v>0</v>
      </c>
      <c r="AJ43" s="83">
        <v>28</v>
      </c>
      <c r="AK43" s="53">
        <v>1</v>
      </c>
      <c r="AL43" s="68">
        <v>29</v>
      </c>
      <c r="AM43" s="229">
        <f t="shared" si="0"/>
        <v>28</v>
      </c>
      <c r="AN43" s="230">
        <f t="shared" si="0"/>
        <v>1</v>
      </c>
      <c r="AO43" s="231">
        <f t="shared" si="1"/>
        <v>29</v>
      </c>
      <c r="AP43" s="82"/>
      <c r="AQ43" s="34"/>
      <c r="AR43" s="33"/>
    </row>
    <row r="44" spans="1:44" s="35" customFormat="1" ht="21" customHeight="1" x14ac:dyDescent="0.2">
      <c r="A44" s="84" t="s">
        <v>56</v>
      </c>
      <c r="B44" s="85">
        <v>10</v>
      </c>
      <c r="C44" s="86">
        <v>0</v>
      </c>
      <c r="D44" s="55">
        <v>0</v>
      </c>
      <c r="E44" s="69">
        <v>0</v>
      </c>
      <c r="F44" s="86">
        <v>0</v>
      </c>
      <c r="G44" s="55">
        <v>0</v>
      </c>
      <c r="H44" s="69">
        <v>0</v>
      </c>
      <c r="I44" s="86">
        <v>0</v>
      </c>
      <c r="J44" s="55">
        <v>0</v>
      </c>
      <c r="K44" s="69">
        <v>0</v>
      </c>
      <c r="L44" s="86">
        <v>0</v>
      </c>
      <c r="M44" s="55">
        <v>0</v>
      </c>
      <c r="N44" s="69">
        <v>0</v>
      </c>
      <c r="O44" s="86">
        <v>0</v>
      </c>
      <c r="P44" s="55">
        <v>0</v>
      </c>
      <c r="Q44" s="69">
        <v>0</v>
      </c>
      <c r="R44" s="86">
        <v>0</v>
      </c>
      <c r="S44" s="55">
        <v>0</v>
      </c>
      <c r="T44" s="69">
        <v>0</v>
      </c>
      <c r="U44" s="86">
        <v>0</v>
      </c>
      <c r="V44" s="55">
        <v>0</v>
      </c>
      <c r="W44" s="69">
        <v>0</v>
      </c>
      <c r="X44" s="86">
        <v>0</v>
      </c>
      <c r="Y44" s="55">
        <v>0</v>
      </c>
      <c r="Z44" s="69">
        <v>0</v>
      </c>
      <c r="AA44" s="86">
        <v>0</v>
      </c>
      <c r="AB44" s="55">
        <v>0</v>
      </c>
      <c r="AC44" s="69">
        <v>0</v>
      </c>
      <c r="AD44" s="86">
        <v>0</v>
      </c>
      <c r="AE44" s="55">
        <v>0</v>
      </c>
      <c r="AF44" s="69">
        <v>0</v>
      </c>
      <c r="AG44" s="86">
        <v>0</v>
      </c>
      <c r="AH44" s="55">
        <v>0</v>
      </c>
      <c r="AI44" s="69">
        <v>0</v>
      </c>
      <c r="AJ44" s="86">
        <v>10</v>
      </c>
      <c r="AK44" s="55">
        <v>0</v>
      </c>
      <c r="AL44" s="70">
        <v>10</v>
      </c>
      <c r="AM44" s="86">
        <f t="shared" si="0"/>
        <v>10</v>
      </c>
      <c r="AN44" s="55">
        <f t="shared" si="0"/>
        <v>0</v>
      </c>
      <c r="AO44" s="70">
        <f t="shared" si="1"/>
        <v>10</v>
      </c>
      <c r="AP44" s="85"/>
      <c r="AQ44" s="34"/>
      <c r="AR44" s="33"/>
    </row>
    <row r="45" spans="1:44" s="35" customFormat="1" ht="21" customHeight="1" x14ac:dyDescent="0.2">
      <c r="A45" s="84" t="s">
        <v>57</v>
      </c>
      <c r="B45" s="85">
        <v>13</v>
      </c>
      <c r="C45" s="86"/>
      <c r="D45" s="55"/>
      <c r="E45" s="69">
        <v>0</v>
      </c>
      <c r="F45" s="86"/>
      <c r="G45" s="55"/>
      <c r="H45" s="69">
        <v>0</v>
      </c>
      <c r="I45" s="86"/>
      <c r="J45" s="55"/>
      <c r="K45" s="69">
        <v>0</v>
      </c>
      <c r="L45" s="86"/>
      <c r="M45" s="55"/>
      <c r="N45" s="69">
        <v>0</v>
      </c>
      <c r="O45" s="86"/>
      <c r="P45" s="55"/>
      <c r="Q45" s="69">
        <v>0</v>
      </c>
      <c r="R45" s="86"/>
      <c r="S45" s="55"/>
      <c r="T45" s="69">
        <v>0</v>
      </c>
      <c r="U45" s="86"/>
      <c r="V45" s="55"/>
      <c r="W45" s="69">
        <v>0</v>
      </c>
      <c r="X45" s="86"/>
      <c r="Y45" s="55"/>
      <c r="Z45" s="69">
        <v>0</v>
      </c>
      <c r="AA45" s="86"/>
      <c r="AB45" s="55"/>
      <c r="AC45" s="69">
        <v>0</v>
      </c>
      <c r="AD45" s="86"/>
      <c r="AE45" s="55"/>
      <c r="AF45" s="69">
        <v>0</v>
      </c>
      <c r="AG45" s="86"/>
      <c r="AH45" s="55"/>
      <c r="AI45" s="69">
        <v>0</v>
      </c>
      <c r="AJ45" s="86">
        <v>13</v>
      </c>
      <c r="AK45" s="55"/>
      <c r="AL45" s="70">
        <v>13</v>
      </c>
      <c r="AM45" s="86">
        <f t="shared" si="0"/>
        <v>13</v>
      </c>
      <c r="AN45" s="55">
        <f t="shared" si="0"/>
        <v>0</v>
      </c>
      <c r="AO45" s="70">
        <f>SUM(AM45:AN45)</f>
        <v>13</v>
      </c>
      <c r="AP45" s="85"/>
      <c r="AQ45" s="34"/>
      <c r="AR45" s="33"/>
    </row>
    <row r="46" spans="1:44" s="35" customFormat="1" ht="21" customHeight="1" x14ac:dyDescent="0.2">
      <c r="A46" s="84" t="s">
        <v>58</v>
      </c>
      <c r="B46" s="85">
        <v>14</v>
      </c>
      <c r="C46" s="86"/>
      <c r="D46" s="55"/>
      <c r="E46" s="69">
        <v>0</v>
      </c>
      <c r="F46" s="86"/>
      <c r="G46" s="55"/>
      <c r="H46" s="69">
        <v>0</v>
      </c>
      <c r="I46" s="86"/>
      <c r="J46" s="55"/>
      <c r="K46" s="69">
        <v>0</v>
      </c>
      <c r="L46" s="86"/>
      <c r="M46" s="55"/>
      <c r="N46" s="69">
        <v>0</v>
      </c>
      <c r="O46" s="86"/>
      <c r="P46" s="55"/>
      <c r="Q46" s="69">
        <v>0</v>
      </c>
      <c r="R46" s="86"/>
      <c r="S46" s="55"/>
      <c r="T46" s="69">
        <v>0</v>
      </c>
      <c r="U46" s="86"/>
      <c r="V46" s="55"/>
      <c r="W46" s="69">
        <v>0</v>
      </c>
      <c r="X46" s="86"/>
      <c r="Y46" s="55"/>
      <c r="Z46" s="69">
        <v>0</v>
      </c>
      <c r="AA46" s="86"/>
      <c r="AB46" s="55"/>
      <c r="AC46" s="69">
        <v>0</v>
      </c>
      <c r="AD46" s="86"/>
      <c r="AE46" s="55"/>
      <c r="AF46" s="69">
        <v>0</v>
      </c>
      <c r="AG46" s="86"/>
      <c r="AH46" s="55"/>
      <c r="AI46" s="69">
        <v>0</v>
      </c>
      <c r="AJ46" s="86">
        <v>14</v>
      </c>
      <c r="AK46" s="55"/>
      <c r="AL46" s="70">
        <v>14</v>
      </c>
      <c r="AM46" s="86">
        <f t="shared" si="0"/>
        <v>14</v>
      </c>
      <c r="AN46" s="55">
        <f t="shared" si="0"/>
        <v>0</v>
      </c>
      <c r="AO46" s="70">
        <f>SUM(AM46:AN46)</f>
        <v>14</v>
      </c>
      <c r="AP46" s="85">
        <v>0</v>
      </c>
      <c r="AQ46" s="34"/>
      <c r="AR46" s="33"/>
    </row>
    <row r="47" spans="1:44" s="35" customFormat="1" ht="21" customHeight="1" x14ac:dyDescent="0.2">
      <c r="A47" s="84" t="s">
        <v>59</v>
      </c>
      <c r="B47" s="85">
        <v>14</v>
      </c>
      <c r="C47" s="86"/>
      <c r="D47" s="55"/>
      <c r="E47" s="69">
        <v>0</v>
      </c>
      <c r="F47" s="86"/>
      <c r="G47" s="55"/>
      <c r="H47" s="69">
        <v>0</v>
      </c>
      <c r="I47" s="86"/>
      <c r="J47" s="55"/>
      <c r="K47" s="69">
        <v>0</v>
      </c>
      <c r="L47" s="86"/>
      <c r="M47" s="55"/>
      <c r="N47" s="69">
        <v>0</v>
      </c>
      <c r="O47" s="86"/>
      <c r="P47" s="55"/>
      <c r="Q47" s="69">
        <v>0</v>
      </c>
      <c r="R47" s="86"/>
      <c r="S47" s="55"/>
      <c r="T47" s="69">
        <v>0</v>
      </c>
      <c r="U47" s="86"/>
      <c r="V47" s="55"/>
      <c r="W47" s="69">
        <v>0</v>
      </c>
      <c r="X47" s="86"/>
      <c r="Y47" s="55"/>
      <c r="Z47" s="69">
        <v>0</v>
      </c>
      <c r="AA47" s="86"/>
      <c r="AB47" s="55"/>
      <c r="AC47" s="69">
        <v>0</v>
      </c>
      <c r="AD47" s="86"/>
      <c r="AE47" s="55"/>
      <c r="AF47" s="69">
        <v>0</v>
      </c>
      <c r="AG47" s="86"/>
      <c r="AH47" s="55"/>
      <c r="AI47" s="69">
        <v>0</v>
      </c>
      <c r="AJ47" s="86">
        <v>14</v>
      </c>
      <c r="AK47" s="55"/>
      <c r="AL47" s="70">
        <v>14</v>
      </c>
      <c r="AM47" s="86">
        <f t="shared" si="0"/>
        <v>14</v>
      </c>
      <c r="AN47" s="55">
        <f t="shared" si="0"/>
        <v>0</v>
      </c>
      <c r="AO47" s="70">
        <f t="shared" ref="AO47:AO50" si="2">SUM(AM47:AN47)</f>
        <v>14</v>
      </c>
      <c r="AP47" s="85"/>
      <c r="AQ47" s="34"/>
      <c r="AR47" s="33"/>
    </row>
    <row r="48" spans="1:44" s="35" customFormat="1" ht="21" customHeight="1" x14ac:dyDescent="0.2">
      <c r="A48" s="84" t="s">
        <v>60</v>
      </c>
      <c r="B48" s="85">
        <v>9</v>
      </c>
      <c r="C48" s="86">
        <v>0</v>
      </c>
      <c r="D48" s="55">
        <v>0</v>
      </c>
      <c r="E48" s="69">
        <v>0</v>
      </c>
      <c r="F48" s="86">
        <v>0</v>
      </c>
      <c r="G48" s="55">
        <v>0</v>
      </c>
      <c r="H48" s="69">
        <v>0</v>
      </c>
      <c r="I48" s="86">
        <v>0</v>
      </c>
      <c r="J48" s="55">
        <v>0</v>
      </c>
      <c r="K48" s="69">
        <v>0</v>
      </c>
      <c r="L48" s="86">
        <v>0</v>
      </c>
      <c r="M48" s="55">
        <v>0</v>
      </c>
      <c r="N48" s="69">
        <v>0</v>
      </c>
      <c r="O48" s="86">
        <v>0</v>
      </c>
      <c r="P48" s="55">
        <v>0</v>
      </c>
      <c r="Q48" s="69">
        <v>0</v>
      </c>
      <c r="R48" s="86">
        <v>0</v>
      </c>
      <c r="S48" s="55">
        <v>0</v>
      </c>
      <c r="T48" s="69">
        <v>0</v>
      </c>
      <c r="U48" s="86">
        <v>0</v>
      </c>
      <c r="V48" s="55">
        <v>0</v>
      </c>
      <c r="W48" s="69">
        <v>0</v>
      </c>
      <c r="X48" s="86">
        <v>0</v>
      </c>
      <c r="Y48" s="55">
        <v>0</v>
      </c>
      <c r="Z48" s="69">
        <v>0</v>
      </c>
      <c r="AA48" s="86">
        <v>0</v>
      </c>
      <c r="AB48" s="55">
        <v>0</v>
      </c>
      <c r="AC48" s="69">
        <v>0</v>
      </c>
      <c r="AD48" s="86">
        <v>0</v>
      </c>
      <c r="AE48" s="55">
        <v>0</v>
      </c>
      <c r="AF48" s="69">
        <v>0</v>
      </c>
      <c r="AG48" s="86">
        <v>0</v>
      </c>
      <c r="AH48" s="55">
        <v>0</v>
      </c>
      <c r="AI48" s="69">
        <v>0</v>
      </c>
      <c r="AJ48" s="86">
        <v>9</v>
      </c>
      <c r="AK48" s="55">
        <v>0</v>
      </c>
      <c r="AL48" s="70">
        <v>9</v>
      </c>
      <c r="AM48" s="86">
        <f t="shared" si="0"/>
        <v>9</v>
      </c>
      <c r="AN48" s="55">
        <f t="shared" si="0"/>
        <v>0</v>
      </c>
      <c r="AO48" s="70">
        <f t="shared" si="2"/>
        <v>9</v>
      </c>
      <c r="AP48" s="85"/>
      <c r="AQ48" s="34"/>
      <c r="AR48" s="33"/>
    </row>
    <row r="49" spans="1:44" s="35" customFormat="1" ht="21" customHeight="1" x14ac:dyDescent="0.2">
      <c r="A49" s="84" t="s">
        <v>61</v>
      </c>
      <c r="B49" s="85">
        <v>19</v>
      </c>
      <c r="C49" s="86"/>
      <c r="D49" s="55"/>
      <c r="E49" s="69">
        <v>0</v>
      </c>
      <c r="F49" s="86"/>
      <c r="G49" s="55"/>
      <c r="H49" s="69">
        <v>0</v>
      </c>
      <c r="I49" s="86"/>
      <c r="J49" s="55"/>
      <c r="K49" s="69">
        <v>0</v>
      </c>
      <c r="L49" s="86"/>
      <c r="M49" s="55"/>
      <c r="N49" s="69">
        <v>0</v>
      </c>
      <c r="O49" s="86"/>
      <c r="P49" s="55"/>
      <c r="Q49" s="69">
        <v>0</v>
      </c>
      <c r="R49" s="86"/>
      <c r="S49" s="55"/>
      <c r="T49" s="69">
        <v>0</v>
      </c>
      <c r="U49" s="86"/>
      <c r="V49" s="55"/>
      <c r="W49" s="69">
        <v>0</v>
      </c>
      <c r="X49" s="86"/>
      <c r="Y49" s="55"/>
      <c r="Z49" s="69">
        <v>0</v>
      </c>
      <c r="AA49" s="86"/>
      <c r="AB49" s="55"/>
      <c r="AC49" s="69">
        <v>0</v>
      </c>
      <c r="AD49" s="86"/>
      <c r="AE49" s="55"/>
      <c r="AF49" s="69">
        <v>0</v>
      </c>
      <c r="AG49" s="86"/>
      <c r="AH49" s="55"/>
      <c r="AI49" s="69">
        <v>0</v>
      </c>
      <c r="AJ49" s="86">
        <v>19</v>
      </c>
      <c r="AK49" s="55"/>
      <c r="AL49" s="70">
        <v>19</v>
      </c>
      <c r="AM49" s="86">
        <f t="shared" si="0"/>
        <v>19</v>
      </c>
      <c r="AN49" s="55">
        <f t="shared" si="0"/>
        <v>0</v>
      </c>
      <c r="AO49" s="70">
        <f t="shared" si="2"/>
        <v>19</v>
      </c>
      <c r="AP49" s="85">
        <v>0</v>
      </c>
      <c r="AQ49" s="34"/>
      <c r="AR49" s="33"/>
    </row>
    <row r="50" spans="1:44" s="35" customFormat="1" ht="21" customHeight="1" x14ac:dyDescent="0.2">
      <c r="A50" s="96" t="s">
        <v>62</v>
      </c>
      <c r="B50" s="97">
        <v>11</v>
      </c>
      <c r="C50" s="100">
        <v>0</v>
      </c>
      <c r="D50" s="101">
        <v>0</v>
      </c>
      <c r="E50" s="98">
        <v>0</v>
      </c>
      <c r="F50" s="100">
        <v>0</v>
      </c>
      <c r="G50" s="101">
        <v>0</v>
      </c>
      <c r="H50" s="98">
        <v>0</v>
      </c>
      <c r="I50" s="100">
        <v>0</v>
      </c>
      <c r="J50" s="101">
        <v>0</v>
      </c>
      <c r="K50" s="98">
        <v>0</v>
      </c>
      <c r="L50" s="100">
        <v>0</v>
      </c>
      <c r="M50" s="101">
        <v>0</v>
      </c>
      <c r="N50" s="98">
        <v>0</v>
      </c>
      <c r="O50" s="100">
        <v>0</v>
      </c>
      <c r="P50" s="101">
        <v>0</v>
      </c>
      <c r="Q50" s="98">
        <v>0</v>
      </c>
      <c r="R50" s="100">
        <v>0</v>
      </c>
      <c r="S50" s="101">
        <v>0</v>
      </c>
      <c r="T50" s="98">
        <v>0</v>
      </c>
      <c r="U50" s="100">
        <v>0</v>
      </c>
      <c r="V50" s="101">
        <v>0</v>
      </c>
      <c r="W50" s="98">
        <v>0</v>
      </c>
      <c r="X50" s="100">
        <v>0</v>
      </c>
      <c r="Y50" s="101">
        <v>0</v>
      </c>
      <c r="Z50" s="98">
        <v>0</v>
      </c>
      <c r="AA50" s="100">
        <v>0</v>
      </c>
      <c r="AB50" s="101">
        <v>0</v>
      </c>
      <c r="AC50" s="98">
        <v>0</v>
      </c>
      <c r="AD50" s="100">
        <v>0</v>
      </c>
      <c r="AE50" s="101">
        <v>0</v>
      </c>
      <c r="AF50" s="98">
        <v>0</v>
      </c>
      <c r="AG50" s="100">
        <v>0</v>
      </c>
      <c r="AH50" s="101">
        <v>0</v>
      </c>
      <c r="AI50" s="98">
        <v>0</v>
      </c>
      <c r="AJ50" s="100">
        <v>11</v>
      </c>
      <c r="AK50" s="101">
        <v>0</v>
      </c>
      <c r="AL50" s="99">
        <v>11</v>
      </c>
      <c r="AM50" s="86">
        <f t="shared" si="0"/>
        <v>11</v>
      </c>
      <c r="AN50" s="55">
        <f t="shared" si="0"/>
        <v>0</v>
      </c>
      <c r="AO50" s="70">
        <f t="shared" si="2"/>
        <v>11</v>
      </c>
      <c r="AP50" s="97">
        <v>0</v>
      </c>
      <c r="AQ50" s="34"/>
      <c r="AR50" s="33"/>
    </row>
    <row r="51" spans="1:44" ht="21" customHeight="1" x14ac:dyDescent="0.2">
      <c r="A51" s="36" t="s">
        <v>11</v>
      </c>
      <c r="B51" s="41">
        <f>SUM(B4:B50)</f>
        <v>815</v>
      </c>
      <c r="C51" s="103">
        <f t="shared" ref="C51:AO51" si="3">SUM(C4:C50)</f>
        <v>1</v>
      </c>
      <c r="D51" s="39">
        <f t="shared" si="3"/>
        <v>0</v>
      </c>
      <c r="E51" s="102">
        <f t="shared" si="3"/>
        <v>1</v>
      </c>
      <c r="F51" s="103">
        <f t="shared" si="3"/>
        <v>0</v>
      </c>
      <c r="G51" s="39">
        <f t="shared" si="3"/>
        <v>0</v>
      </c>
      <c r="H51" s="102">
        <f t="shared" si="3"/>
        <v>0</v>
      </c>
      <c r="I51" s="103">
        <f t="shared" si="3"/>
        <v>0</v>
      </c>
      <c r="J51" s="39">
        <f t="shared" si="3"/>
        <v>0</v>
      </c>
      <c r="K51" s="102">
        <f t="shared" si="3"/>
        <v>0</v>
      </c>
      <c r="L51" s="103">
        <f t="shared" si="3"/>
        <v>0</v>
      </c>
      <c r="M51" s="39">
        <f t="shared" si="3"/>
        <v>0</v>
      </c>
      <c r="N51" s="102">
        <f t="shared" si="3"/>
        <v>0</v>
      </c>
      <c r="O51" s="103">
        <f>SUM(O4:O50)</f>
        <v>0</v>
      </c>
      <c r="P51" s="39">
        <f>SUM(P4:P50)</f>
        <v>0</v>
      </c>
      <c r="Q51" s="102">
        <f>SUM(Q4:Q50)</f>
        <v>0</v>
      </c>
      <c r="R51" s="103">
        <f t="shared" si="3"/>
        <v>0</v>
      </c>
      <c r="S51" s="39">
        <f t="shared" si="3"/>
        <v>0</v>
      </c>
      <c r="T51" s="102">
        <f t="shared" si="3"/>
        <v>0</v>
      </c>
      <c r="U51" s="103">
        <f t="shared" si="3"/>
        <v>0</v>
      </c>
      <c r="V51" s="39">
        <f t="shared" si="3"/>
        <v>0</v>
      </c>
      <c r="W51" s="102">
        <f t="shared" si="3"/>
        <v>0</v>
      </c>
      <c r="X51" s="103">
        <f t="shared" si="3"/>
        <v>0</v>
      </c>
      <c r="Y51" s="39">
        <f t="shared" si="3"/>
        <v>0</v>
      </c>
      <c r="Z51" s="102">
        <f t="shared" si="3"/>
        <v>0</v>
      </c>
      <c r="AA51" s="103">
        <f t="shared" si="3"/>
        <v>0</v>
      </c>
      <c r="AB51" s="39">
        <f t="shared" si="3"/>
        <v>0</v>
      </c>
      <c r="AC51" s="102">
        <f t="shared" si="3"/>
        <v>0</v>
      </c>
      <c r="AD51" s="103">
        <f t="shared" si="3"/>
        <v>0</v>
      </c>
      <c r="AE51" s="39">
        <f t="shared" si="3"/>
        <v>0</v>
      </c>
      <c r="AF51" s="102">
        <f t="shared" si="3"/>
        <v>0</v>
      </c>
      <c r="AG51" s="103">
        <f t="shared" si="3"/>
        <v>12</v>
      </c>
      <c r="AH51" s="39">
        <f t="shared" si="3"/>
        <v>1</v>
      </c>
      <c r="AI51" s="102">
        <f t="shared" si="3"/>
        <v>13</v>
      </c>
      <c r="AJ51" s="103">
        <f t="shared" si="3"/>
        <v>770</v>
      </c>
      <c r="AK51" s="39">
        <f>SUM(AK4:AK50)</f>
        <v>31</v>
      </c>
      <c r="AL51" s="102">
        <f>SUM(AL4:AL50)</f>
        <v>801</v>
      </c>
      <c r="AM51" s="103">
        <f t="shared" si="3"/>
        <v>783</v>
      </c>
      <c r="AN51" s="39">
        <f t="shared" si="3"/>
        <v>32</v>
      </c>
      <c r="AO51" s="102">
        <f t="shared" si="3"/>
        <v>815</v>
      </c>
      <c r="AP51" s="37">
        <v>0</v>
      </c>
    </row>
    <row r="52" spans="1:44" ht="15" customHeight="1" x14ac:dyDescent="0.2">
      <c r="A52" s="235" t="s">
        <v>91</v>
      </c>
    </row>
    <row r="53" spans="1:44" ht="31.5" customHeight="1" x14ac:dyDescent="0.2">
      <c r="A53" s="354" t="s">
        <v>96</v>
      </c>
      <c r="B53" s="354"/>
      <c r="C53" s="354"/>
      <c r="D53" s="354"/>
      <c r="E53" s="354"/>
      <c r="F53" s="354"/>
      <c r="G53" s="354"/>
      <c r="H53" s="354"/>
      <c r="I53" s="354"/>
      <c r="J53" s="354"/>
      <c r="K53" s="354"/>
      <c r="L53" s="354"/>
      <c r="M53" s="354"/>
      <c r="N53" s="354"/>
      <c r="O53" s="354"/>
      <c r="P53" s="354"/>
      <c r="Q53" s="354"/>
      <c r="R53" s="354"/>
      <c r="S53" s="354"/>
      <c r="T53" s="354"/>
      <c r="U53" s="354"/>
      <c r="V53" s="354"/>
      <c r="W53" s="354"/>
      <c r="X53" s="354"/>
      <c r="Y53" s="354"/>
      <c r="Z53" s="354"/>
      <c r="AA53" s="354"/>
      <c r="AB53" s="354"/>
      <c r="AC53" s="354"/>
      <c r="AD53" s="354"/>
      <c r="AE53" s="354"/>
      <c r="AF53" s="354"/>
      <c r="AG53" s="354"/>
      <c r="AH53" s="354"/>
      <c r="AI53" s="354"/>
      <c r="AJ53" s="354"/>
      <c r="AK53" s="354"/>
      <c r="AL53" s="354"/>
      <c r="AM53" s="354"/>
      <c r="AN53" s="354"/>
      <c r="AO53" s="354"/>
      <c r="AP53" s="354"/>
    </row>
    <row r="55" spans="1:44" x14ac:dyDescent="0.2">
      <c r="I55" s="35"/>
      <c r="J55" s="35"/>
      <c r="K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44" x14ac:dyDescent="0.2">
      <c r="I56" s="35"/>
      <c r="J56" s="35"/>
      <c r="K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44" x14ac:dyDescent="0.2">
      <c r="I57" s="35"/>
      <c r="J57" s="35"/>
      <c r="K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44" x14ac:dyDescent="0.2">
      <c r="I58" s="35"/>
      <c r="J58" s="35"/>
      <c r="K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44" x14ac:dyDescent="0.2">
      <c r="I59" s="35"/>
      <c r="J59" s="35"/>
      <c r="K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44" x14ac:dyDescent="0.2">
      <c r="I60" s="35"/>
      <c r="J60" s="35"/>
      <c r="K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44" x14ac:dyDescent="0.2">
      <c r="I61" s="35"/>
      <c r="J61" s="35"/>
      <c r="K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44" x14ac:dyDescent="0.2">
      <c r="I62" s="35"/>
      <c r="J62" s="35"/>
      <c r="K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44" x14ac:dyDescent="0.2">
      <c r="I63" s="35"/>
      <c r="J63" s="35"/>
      <c r="K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44" x14ac:dyDescent="0.2">
      <c r="I64" s="35"/>
      <c r="J64" s="35"/>
      <c r="K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9:26" x14ac:dyDescent="0.2">
      <c r="I65" s="35"/>
      <c r="J65" s="35"/>
      <c r="K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9:26" x14ac:dyDescent="0.2">
      <c r="I66" s="35"/>
      <c r="J66" s="35"/>
      <c r="K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9:26" x14ac:dyDescent="0.2">
      <c r="I67" s="35"/>
      <c r="J67" s="35"/>
      <c r="K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9:26" x14ac:dyDescent="0.2">
      <c r="I68" s="35"/>
      <c r="J68" s="35"/>
      <c r="K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9:26" x14ac:dyDescent="0.2">
      <c r="I69" s="35"/>
      <c r="J69" s="35"/>
      <c r="K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9:26" x14ac:dyDescent="0.2">
      <c r="I70" s="35"/>
      <c r="J70" s="35"/>
      <c r="K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9:26" x14ac:dyDescent="0.2">
      <c r="I71" s="35"/>
      <c r="J71" s="35"/>
      <c r="K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9:26" x14ac:dyDescent="0.2">
      <c r="I72" s="35"/>
      <c r="J72" s="35"/>
      <c r="K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9:26" x14ac:dyDescent="0.2">
      <c r="I73" s="35"/>
      <c r="J73" s="35"/>
      <c r="K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9:26" x14ac:dyDescent="0.2">
      <c r="I74" s="35"/>
      <c r="J74" s="35"/>
      <c r="K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9:26" x14ac:dyDescent="0.2">
      <c r="I75" s="35"/>
      <c r="J75" s="35"/>
      <c r="K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9:26" x14ac:dyDescent="0.2">
      <c r="I76" s="35"/>
      <c r="J76" s="35"/>
      <c r="K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9:26" x14ac:dyDescent="0.2">
      <c r="I77" s="35"/>
      <c r="J77" s="35"/>
      <c r="K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9:26" x14ac:dyDescent="0.2">
      <c r="I78" s="35"/>
      <c r="J78" s="35"/>
      <c r="K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9:26" x14ac:dyDescent="0.2">
      <c r="I79" s="35"/>
      <c r="J79" s="35"/>
      <c r="K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9:26" x14ac:dyDescent="0.2">
      <c r="I80" s="35"/>
      <c r="J80" s="35"/>
      <c r="K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9:26" x14ac:dyDescent="0.2">
      <c r="I81" s="35"/>
      <c r="J81" s="35"/>
      <c r="K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9:26" x14ac:dyDescent="0.2">
      <c r="I82" s="35"/>
      <c r="J82" s="35"/>
      <c r="K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9:26" x14ac:dyDescent="0.2">
      <c r="I83" s="35"/>
      <c r="J83" s="35"/>
      <c r="K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9:26" x14ac:dyDescent="0.2">
      <c r="I84" s="35"/>
      <c r="J84" s="35"/>
      <c r="K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9:26" x14ac:dyDescent="0.2">
      <c r="I85" s="35"/>
      <c r="J85" s="35"/>
      <c r="K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9:26" x14ac:dyDescent="0.2">
      <c r="I86" s="35"/>
      <c r="J86" s="35"/>
      <c r="K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9:26" x14ac:dyDescent="0.2">
      <c r="I87" s="35"/>
      <c r="J87" s="35"/>
      <c r="K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9:26" x14ac:dyDescent="0.2">
      <c r="I88" s="35"/>
      <c r="J88" s="35"/>
      <c r="K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9:26" x14ac:dyDescent="0.2">
      <c r="I89" s="35"/>
      <c r="J89" s="35"/>
      <c r="K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9:26" x14ac:dyDescent="0.2">
      <c r="I90" s="35"/>
      <c r="J90" s="35"/>
      <c r="K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9:26" x14ac:dyDescent="0.2">
      <c r="I91" s="35"/>
      <c r="J91" s="35"/>
      <c r="K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9:26" x14ac:dyDescent="0.2">
      <c r="I92" s="35"/>
      <c r="J92" s="35"/>
      <c r="K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9:26" x14ac:dyDescent="0.2">
      <c r="I93" s="35"/>
      <c r="J93" s="35"/>
      <c r="K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9:26" x14ac:dyDescent="0.2">
      <c r="I94" s="35"/>
      <c r="J94" s="35"/>
      <c r="K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spans="9:26" x14ac:dyDescent="0.2">
      <c r="I95" s="35"/>
      <c r="J95" s="35"/>
      <c r="K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spans="9:26" x14ac:dyDescent="0.2">
      <c r="I96" s="35"/>
      <c r="J96" s="35"/>
      <c r="K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spans="9:26" x14ac:dyDescent="0.2">
      <c r="I97" s="35"/>
      <c r="J97" s="35"/>
      <c r="K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spans="9:26" x14ac:dyDescent="0.2">
      <c r="I98" s="35"/>
      <c r="J98" s="35"/>
      <c r="K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spans="9:26" x14ac:dyDescent="0.2">
      <c r="I99" s="35"/>
      <c r="J99" s="35"/>
      <c r="K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 spans="9:26" x14ac:dyDescent="0.2">
      <c r="I100" s="35"/>
      <c r="J100" s="35"/>
      <c r="K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</sheetData>
  <mergeCells count="16">
    <mergeCell ref="A53:AP53"/>
    <mergeCell ref="R2:T2"/>
    <mergeCell ref="AA2:AC2"/>
    <mergeCell ref="AM2:AO2"/>
    <mergeCell ref="AP2:AP3"/>
    <mergeCell ref="O2:Q2"/>
    <mergeCell ref="U2:W2"/>
    <mergeCell ref="X2:Z2"/>
    <mergeCell ref="AD2:AF2"/>
    <mergeCell ref="AG2:AI2"/>
    <mergeCell ref="AJ2:AL2"/>
    <mergeCell ref="A2:B2"/>
    <mergeCell ref="C2:E2"/>
    <mergeCell ref="F2:H2"/>
    <mergeCell ref="I2:K2"/>
    <mergeCell ref="L2:N2"/>
  </mergeCells>
  <phoneticPr fontId="1"/>
  <conditionalFormatting sqref="AJ1:IY1 AJ3:AQ3 A3:T50 AD1:AF1 AD3:AF3 AD4:AL50 AU3:IY51 B1:N1 O1:T2 U55:IY65529 A54:T65529 U1:Z50 U54:AC54 B52:AC52 AP4:AQ51 A51">
    <cfRule type="cellIs" dxfId="106" priority="23" stopIfTrue="1" operator="equal">
      <formula>0</formula>
    </cfRule>
  </conditionalFormatting>
  <conditionalFormatting sqref="AG3:AI3 AG1:AI1">
    <cfRule type="cellIs" dxfId="105" priority="22" stopIfTrue="1" operator="equal">
      <formula>0</formula>
    </cfRule>
  </conditionalFormatting>
  <conditionalFormatting sqref="A1">
    <cfRule type="cellIs" dxfId="104" priority="21" stopIfTrue="1" operator="equal">
      <formula>0</formula>
    </cfRule>
  </conditionalFormatting>
  <conditionalFormatting sqref="O3:Q50">
    <cfRule type="cellIs" dxfId="103" priority="19" stopIfTrue="1" operator="equal">
      <formula>0</formula>
    </cfRule>
  </conditionalFormatting>
  <conditionalFormatting sqref="AD2:AF2">
    <cfRule type="cellIs" dxfId="102" priority="12" stopIfTrue="1" operator="equal">
      <formula>0</formula>
    </cfRule>
  </conditionalFormatting>
  <conditionalFormatting sqref="AA1:AC1 AA3:AC50">
    <cfRule type="cellIs" dxfId="101" priority="16" stopIfTrue="1" operator="equal">
      <formula>0</formula>
    </cfRule>
  </conditionalFormatting>
  <conditionalFormatting sqref="I2:Q2">
    <cfRule type="cellIs" dxfId="100" priority="10" stopIfTrue="1" operator="equal">
      <formula>0</formula>
    </cfRule>
  </conditionalFormatting>
  <conditionalFormatting sqref="AU2:IY2 AP2:AQ2">
    <cfRule type="cellIs" dxfId="99" priority="14" stopIfTrue="1" operator="equal">
      <formula>0</formula>
    </cfRule>
  </conditionalFormatting>
  <conditionalFormatting sqref="A2 AJ2 AM2 C2:H2 AG2">
    <cfRule type="cellIs" dxfId="98" priority="13" stopIfTrue="1" operator="equal">
      <formula>0</formula>
    </cfRule>
  </conditionalFormatting>
  <conditionalFormatting sqref="AA2:AC2">
    <cfRule type="cellIs" dxfId="97" priority="11" stopIfTrue="1" operator="equal">
      <formula>0</formula>
    </cfRule>
  </conditionalFormatting>
  <conditionalFormatting sqref="AG54:IV54">
    <cfRule type="cellIs" dxfId="96" priority="9" stopIfTrue="1" operator="equal">
      <formula>0</formula>
    </cfRule>
  </conditionalFormatting>
  <conditionalFormatting sqref="AD54:AF54">
    <cfRule type="cellIs" dxfId="95" priority="8" stopIfTrue="1" operator="equal">
      <formula>0</formula>
    </cfRule>
  </conditionalFormatting>
  <conditionalFormatting sqref="AR52:IV53 A52:A53 AG52:AQ52 AQ53">
    <cfRule type="cellIs" dxfId="94" priority="7" stopIfTrue="1" operator="equal">
      <formula>0</formula>
    </cfRule>
  </conditionalFormatting>
  <conditionalFormatting sqref="AD52:AF52">
    <cfRule type="cellIs" dxfId="93" priority="6" stopIfTrue="1" operator="equal">
      <formula>0</formula>
    </cfRule>
  </conditionalFormatting>
  <conditionalFormatting sqref="AM4:AO50">
    <cfRule type="cellIs" dxfId="92" priority="5" stopIfTrue="1" operator="equal">
      <formula>0</formula>
    </cfRule>
  </conditionalFormatting>
  <conditionalFormatting sqref="AD51:AO51 B51:Z51">
    <cfRule type="cellIs" dxfId="91" priority="2" stopIfTrue="1" operator="equal">
      <formula>0</formula>
    </cfRule>
  </conditionalFormatting>
  <conditionalFormatting sqref="O51:Q51 AA51:AC51">
    <cfRule type="cellIs" dxfId="90" priority="1" stopIfTrue="1" operator="equal">
      <formula>0</formula>
    </cfRule>
  </conditionalFormatting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CT97"/>
  <sheetViews>
    <sheetView view="pageBreakPreview" zoomScale="60" zoomScaleNormal="100" workbookViewId="0">
      <pane xSplit="2" ySplit="3" topLeftCell="C31" activePane="bottomRight" state="frozen"/>
      <selection activeCell="K12" sqref="K12"/>
      <selection pane="topRight" activeCell="K12" sqref="K12"/>
      <selection pane="bottomLeft" activeCell="K12" sqref="K12"/>
      <selection pane="bottomRight" activeCell="K12" sqref="K12"/>
    </sheetView>
  </sheetViews>
  <sheetFormatPr defaultColWidth="9" defaultRowHeight="12" x14ac:dyDescent="0.2"/>
  <cols>
    <col min="1" max="1" width="10.90625" style="33" customWidth="1"/>
    <col min="2" max="2" width="10.36328125" style="33" customWidth="1"/>
    <col min="3" max="35" width="5.453125" style="33" customWidth="1"/>
    <col min="36" max="37" width="7.26953125" style="33" customWidth="1"/>
    <col min="38" max="39" width="8.7265625" style="33" customWidth="1"/>
    <col min="40" max="40" width="7.26953125" style="33" customWidth="1"/>
    <col min="41" max="41" width="8.7265625" style="33" customWidth="1"/>
    <col min="42" max="42" width="5.453125" style="33" customWidth="1"/>
    <col min="43" max="45" width="10.08984375" style="33" customWidth="1"/>
    <col min="46" max="46" width="5.6328125" style="33" customWidth="1"/>
    <col min="47" max="259" width="9" style="33"/>
    <col min="260" max="260" width="10.90625" style="33" customWidth="1"/>
    <col min="261" max="261" width="10.36328125" style="33" customWidth="1"/>
    <col min="262" max="262" width="8.08984375" style="33" bestFit="1" customWidth="1"/>
    <col min="263" max="263" width="6.453125" style="33" bestFit="1" customWidth="1"/>
    <col min="264" max="264" width="8.08984375" style="33" bestFit="1" customWidth="1"/>
    <col min="265" max="267" width="6.453125" style="33" bestFit="1" customWidth="1"/>
    <col min="268" max="268" width="8.08984375" style="33" bestFit="1" customWidth="1"/>
    <col min="269" max="269" width="6.453125" style="33" bestFit="1" customWidth="1"/>
    <col min="270" max="270" width="8.08984375" style="33" bestFit="1" customWidth="1"/>
    <col min="271" max="271" width="8.08984375" style="33" customWidth="1"/>
    <col min="272" max="272" width="6.453125" style="33" customWidth="1"/>
    <col min="273" max="274" width="8.08984375" style="33" customWidth="1"/>
    <col min="275" max="275" width="6.453125" style="33" customWidth="1"/>
    <col min="276" max="280" width="8.08984375" style="33" customWidth="1"/>
    <col min="281" max="281" width="6.453125" style="33" customWidth="1"/>
    <col min="282" max="283" width="8.08984375" style="33" customWidth="1"/>
    <col min="284" max="284" width="6.453125" style="33" customWidth="1"/>
    <col min="285" max="286" width="8.08984375" style="33" customWidth="1"/>
    <col min="287" max="287" width="6.453125" style="33" customWidth="1"/>
    <col min="288" max="289" width="8.08984375" style="33" customWidth="1"/>
    <col min="290" max="290" width="6.453125" style="33" customWidth="1"/>
    <col min="291" max="291" width="8.08984375" style="33" customWidth="1"/>
    <col min="292" max="292" width="9.08984375" style="33" bestFit="1" customWidth="1"/>
    <col min="293" max="293" width="8.08984375" style="33" bestFit="1" customWidth="1"/>
    <col min="294" max="295" width="9.08984375" style="33" bestFit="1" customWidth="1"/>
    <col min="296" max="296" width="8.08984375" style="33" bestFit="1" customWidth="1"/>
    <col min="297" max="297" width="9.08984375" style="33" bestFit="1" customWidth="1"/>
    <col min="298" max="298" width="7" style="33" bestFit="1" customWidth="1"/>
    <col min="299" max="301" width="10.08984375" style="33" customWidth="1"/>
    <col min="302" max="302" width="5.6328125" style="33" customWidth="1"/>
    <col min="303" max="515" width="9" style="33"/>
    <col min="516" max="516" width="10.90625" style="33" customWidth="1"/>
    <col min="517" max="517" width="10.36328125" style="33" customWidth="1"/>
    <col min="518" max="518" width="8.08984375" style="33" bestFit="1" customWidth="1"/>
    <col min="519" max="519" width="6.453125" style="33" bestFit="1" customWidth="1"/>
    <col min="520" max="520" width="8.08984375" style="33" bestFit="1" customWidth="1"/>
    <col min="521" max="523" width="6.453125" style="33" bestFit="1" customWidth="1"/>
    <col min="524" max="524" width="8.08984375" style="33" bestFit="1" customWidth="1"/>
    <col min="525" max="525" width="6.453125" style="33" bestFit="1" customWidth="1"/>
    <col min="526" max="526" width="8.08984375" style="33" bestFit="1" customWidth="1"/>
    <col min="527" max="527" width="8.08984375" style="33" customWidth="1"/>
    <col min="528" max="528" width="6.453125" style="33" customWidth="1"/>
    <col min="529" max="530" width="8.08984375" style="33" customWidth="1"/>
    <col min="531" max="531" width="6.453125" style="33" customWidth="1"/>
    <col min="532" max="536" width="8.08984375" style="33" customWidth="1"/>
    <col min="537" max="537" width="6.453125" style="33" customWidth="1"/>
    <col min="538" max="539" width="8.08984375" style="33" customWidth="1"/>
    <col min="540" max="540" width="6.453125" style="33" customWidth="1"/>
    <col min="541" max="542" width="8.08984375" style="33" customWidth="1"/>
    <col min="543" max="543" width="6.453125" style="33" customWidth="1"/>
    <col min="544" max="545" width="8.08984375" style="33" customWidth="1"/>
    <col min="546" max="546" width="6.453125" style="33" customWidth="1"/>
    <col min="547" max="547" width="8.08984375" style="33" customWidth="1"/>
    <col min="548" max="548" width="9.08984375" style="33" bestFit="1" customWidth="1"/>
    <col min="549" max="549" width="8.08984375" style="33" bestFit="1" customWidth="1"/>
    <col min="550" max="551" width="9.08984375" style="33" bestFit="1" customWidth="1"/>
    <col min="552" max="552" width="8.08984375" style="33" bestFit="1" customWidth="1"/>
    <col min="553" max="553" width="9.08984375" style="33" bestFit="1" customWidth="1"/>
    <col min="554" max="554" width="7" style="33" bestFit="1" customWidth="1"/>
    <col min="555" max="557" width="10.08984375" style="33" customWidth="1"/>
    <col min="558" max="558" width="5.6328125" style="33" customWidth="1"/>
    <col min="559" max="771" width="9" style="33"/>
    <col min="772" max="772" width="10.90625" style="33" customWidth="1"/>
    <col min="773" max="773" width="10.36328125" style="33" customWidth="1"/>
    <col min="774" max="774" width="8.08984375" style="33" bestFit="1" customWidth="1"/>
    <col min="775" max="775" width="6.453125" style="33" bestFit="1" customWidth="1"/>
    <col min="776" max="776" width="8.08984375" style="33" bestFit="1" customWidth="1"/>
    <col min="777" max="779" width="6.453125" style="33" bestFit="1" customWidth="1"/>
    <col min="780" max="780" width="8.08984375" style="33" bestFit="1" customWidth="1"/>
    <col min="781" max="781" width="6.453125" style="33" bestFit="1" customWidth="1"/>
    <col min="782" max="782" width="8.08984375" style="33" bestFit="1" customWidth="1"/>
    <col min="783" max="783" width="8.08984375" style="33" customWidth="1"/>
    <col min="784" max="784" width="6.453125" style="33" customWidth="1"/>
    <col min="785" max="786" width="8.08984375" style="33" customWidth="1"/>
    <col min="787" max="787" width="6.453125" style="33" customWidth="1"/>
    <col min="788" max="792" width="8.08984375" style="33" customWidth="1"/>
    <col min="793" max="793" width="6.453125" style="33" customWidth="1"/>
    <col min="794" max="795" width="8.08984375" style="33" customWidth="1"/>
    <col min="796" max="796" width="6.453125" style="33" customWidth="1"/>
    <col min="797" max="798" width="8.08984375" style="33" customWidth="1"/>
    <col min="799" max="799" width="6.453125" style="33" customWidth="1"/>
    <col min="800" max="801" width="8.08984375" style="33" customWidth="1"/>
    <col min="802" max="802" width="6.453125" style="33" customWidth="1"/>
    <col min="803" max="803" width="8.08984375" style="33" customWidth="1"/>
    <col min="804" max="804" width="9.08984375" style="33" bestFit="1" customWidth="1"/>
    <col min="805" max="805" width="8.08984375" style="33" bestFit="1" customWidth="1"/>
    <col min="806" max="807" width="9.08984375" style="33" bestFit="1" customWidth="1"/>
    <col min="808" max="808" width="8.08984375" style="33" bestFit="1" customWidth="1"/>
    <col min="809" max="809" width="9.08984375" style="33" bestFit="1" customWidth="1"/>
    <col min="810" max="810" width="7" style="33" bestFit="1" customWidth="1"/>
    <col min="811" max="813" width="10.08984375" style="33" customWidth="1"/>
    <col min="814" max="814" width="5.6328125" style="33" customWidth="1"/>
    <col min="815" max="1027" width="9" style="33"/>
    <col min="1028" max="1028" width="10.90625" style="33" customWidth="1"/>
    <col min="1029" max="1029" width="10.36328125" style="33" customWidth="1"/>
    <col min="1030" max="1030" width="8.08984375" style="33" bestFit="1" customWidth="1"/>
    <col min="1031" max="1031" width="6.453125" style="33" bestFit="1" customWidth="1"/>
    <col min="1032" max="1032" width="8.08984375" style="33" bestFit="1" customWidth="1"/>
    <col min="1033" max="1035" width="6.453125" style="33" bestFit="1" customWidth="1"/>
    <col min="1036" max="1036" width="8.08984375" style="33" bestFit="1" customWidth="1"/>
    <col min="1037" max="1037" width="6.453125" style="33" bestFit="1" customWidth="1"/>
    <col min="1038" max="1038" width="8.08984375" style="33" bestFit="1" customWidth="1"/>
    <col min="1039" max="1039" width="8.08984375" style="33" customWidth="1"/>
    <col min="1040" max="1040" width="6.453125" style="33" customWidth="1"/>
    <col min="1041" max="1042" width="8.08984375" style="33" customWidth="1"/>
    <col min="1043" max="1043" width="6.453125" style="33" customWidth="1"/>
    <col min="1044" max="1048" width="8.08984375" style="33" customWidth="1"/>
    <col min="1049" max="1049" width="6.453125" style="33" customWidth="1"/>
    <col min="1050" max="1051" width="8.08984375" style="33" customWidth="1"/>
    <col min="1052" max="1052" width="6.453125" style="33" customWidth="1"/>
    <col min="1053" max="1054" width="8.08984375" style="33" customWidth="1"/>
    <col min="1055" max="1055" width="6.453125" style="33" customWidth="1"/>
    <col min="1056" max="1057" width="8.08984375" style="33" customWidth="1"/>
    <col min="1058" max="1058" width="6.453125" style="33" customWidth="1"/>
    <col min="1059" max="1059" width="8.08984375" style="33" customWidth="1"/>
    <col min="1060" max="1060" width="9.08984375" style="33" bestFit="1" customWidth="1"/>
    <col min="1061" max="1061" width="8.08984375" style="33" bestFit="1" customWidth="1"/>
    <col min="1062" max="1063" width="9.08984375" style="33" bestFit="1" customWidth="1"/>
    <col min="1064" max="1064" width="8.08984375" style="33" bestFit="1" customWidth="1"/>
    <col min="1065" max="1065" width="9.08984375" style="33" bestFit="1" customWidth="1"/>
    <col min="1066" max="1066" width="7" style="33" bestFit="1" customWidth="1"/>
    <col min="1067" max="1069" width="10.08984375" style="33" customWidth="1"/>
    <col min="1070" max="1070" width="5.6328125" style="33" customWidth="1"/>
    <col min="1071" max="1283" width="9" style="33"/>
    <col min="1284" max="1284" width="10.90625" style="33" customWidth="1"/>
    <col min="1285" max="1285" width="10.36328125" style="33" customWidth="1"/>
    <col min="1286" max="1286" width="8.08984375" style="33" bestFit="1" customWidth="1"/>
    <col min="1287" max="1287" width="6.453125" style="33" bestFit="1" customWidth="1"/>
    <col min="1288" max="1288" width="8.08984375" style="33" bestFit="1" customWidth="1"/>
    <col min="1289" max="1291" width="6.453125" style="33" bestFit="1" customWidth="1"/>
    <col min="1292" max="1292" width="8.08984375" style="33" bestFit="1" customWidth="1"/>
    <col min="1293" max="1293" width="6.453125" style="33" bestFit="1" customWidth="1"/>
    <col min="1294" max="1294" width="8.08984375" style="33" bestFit="1" customWidth="1"/>
    <col min="1295" max="1295" width="8.08984375" style="33" customWidth="1"/>
    <col min="1296" max="1296" width="6.453125" style="33" customWidth="1"/>
    <col min="1297" max="1298" width="8.08984375" style="33" customWidth="1"/>
    <col min="1299" max="1299" width="6.453125" style="33" customWidth="1"/>
    <col min="1300" max="1304" width="8.08984375" style="33" customWidth="1"/>
    <col min="1305" max="1305" width="6.453125" style="33" customWidth="1"/>
    <col min="1306" max="1307" width="8.08984375" style="33" customWidth="1"/>
    <col min="1308" max="1308" width="6.453125" style="33" customWidth="1"/>
    <col min="1309" max="1310" width="8.08984375" style="33" customWidth="1"/>
    <col min="1311" max="1311" width="6.453125" style="33" customWidth="1"/>
    <col min="1312" max="1313" width="8.08984375" style="33" customWidth="1"/>
    <col min="1314" max="1314" width="6.453125" style="33" customWidth="1"/>
    <col min="1315" max="1315" width="8.08984375" style="33" customWidth="1"/>
    <col min="1316" max="1316" width="9.08984375" style="33" bestFit="1" customWidth="1"/>
    <col min="1317" max="1317" width="8.08984375" style="33" bestFit="1" customWidth="1"/>
    <col min="1318" max="1319" width="9.08984375" style="33" bestFit="1" customWidth="1"/>
    <col min="1320" max="1320" width="8.08984375" style="33" bestFit="1" customWidth="1"/>
    <col min="1321" max="1321" width="9.08984375" style="33" bestFit="1" customWidth="1"/>
    <col min="1322" max="1322" width="7" style="33" bestFit="1" customWidth="1"/>
    <col min="1323" max="1325" width="10.08984375" style="33" customWidth="1"/>
    <col min="1326" max="1326" width="5.6328125" style="33" customWidth="1"/>
    <col min="1327" max="1539" width="9" style="33"/>
    <col min="1540" max="1540" width="10.90625" style="33" customWidth="1"/>
    <col min="1541" max="1541" width="10.36328125" style="33" customWidth="1"/>
    <col min="1542" max="1542" width="8.08984375" style="33" bestFit="1" customWidth="1"/>
    <col min="1543" max="1543" width="6.453125" style="33" bestFit="1" customWidth="1"/>
    <col min="1544" max="1544" width="8.08984375" style="33" bestFit="1" customWidth="1"/>
    <col min="1545" max="1547" width="6.453125" style="33" bestFit="1" customWidth="1"/>
    <col min="1548" max="1548" width="8.08984375" style="33" bestFit="1" customWidth="1"/>
    <col min="1549" max="1549" width="6.453125" style="33" bestFit="1" customWidth="1"/>
    <col min="1550" max="1550" width="8.08984375" style="33" bestFit="1" customWidth="1"/>
    <col min="1551" max="1551" width="8.08984375" style="33" customWidth="1"/>
    <col min="1552" max="1552" width="6.453125" style="33" customWidth="1"/>
    <col min="1553" max="1554" width="8.08984375" style="33" customWidth="1"/>
    <col min="1555" max="1555" width="6.453125" style="33" customWidth="1"/>
    <col min="1556" max="1560" width="8.08984375" style="33" customWidth="1"/>
    <col min="1561" max="1561" width="6.453125" style="33" customWidth="1"/>
    <col min="1562" max="1563" width="8.08984375" style="33" customWidth="1"/>
    <col min="1564" max="1564" width="6.453125" style="33" customWidth="1"/>
    <col min="1565" max="1566" width="8.08984375" style="33" customWidth="1"/>
    <col min="1567" max="1567" width="6.453125" style="33" customWidth="1"/>
    <col min="1568" max="1569" width="8.08984375" style="33" customWidth="1"/>
    <col min="1570" max="1570" width="6.453125" style="33" customWidth="1"/>
    <col min="1571" max="1571" width="8.08984375" style="33" customWidth="1"/>
    <col min="1572" max="1572" width="9.08984375" style="33" bestFit="1" customWidth="1"/>
    <col min="1573" max="1573" width="8.08984375" style="33" bestFit="1" customWidth="1"/>
    <col min="1574" max="1575" width="9.08984375" style="33" bestFit="1" customWidth="1"/>
    <col min="1576" max="1576" width="8.08984375" style="33" bestFit="1" customWidth="1"/>
    <col min="1577" max="1577" width="9.08984375" style="33" bestFit="1" customWidth="1"/>
    <col min="1578" max="1578" width="7" style="33" bestFit="1" customWidth="1"/>
    <col min="1579" max="1581" width="10.08984375" style="33" customWidth="1"/>
    <col min="1582" max="1582" width="5.6328125" style="33" customWidth="1"/>
    <col min="1583" max="1795" width="9" style="33"/>
    <col min="1796" max="1796" width="10.90625" style="33" customWidth="1"/>
    <col min="1797" max="1797" width="10.36328125" style="33" customWidth="1"/>
    <col min="1798" max="1798" width="8.08984375" style="33" bestFit="1" customWidth="1"/>
    <col min="1799" max="1799" width="6.453125" style="33" bestFit="1" customWidth="1"/>
    <col min="1800" max="1800" width="8.08984375" style="33" bestFit="1" customWidth="1"/>
    <col min="1801" max="1803" width="6.453125" style="33" bestFit="1" customWidth="1"/>
    <col min="1804" max="1804" width="8.08984375" style="33" bestFit="1" customWidth="1"/>
    <col min="1805" max="1805" width="6.453125" style="33" bestFit="1" customWidth="1"/>
    <col min="1806" max="1806" width="8.08984375" style="33" bestFit="1" customWidth="1"/>
    <col min="1807" max="1807" width="8.08984375" style="33" customWidth="1"/>
    <col min="1808" max="1808" width="6.453125" style="33" customWidth="1"/>
    <col min="1809" max="1810" width="8.08984375" style="33" customWidth="1"/>
    <col min="1811" max="1811" width="6.453125" style="33" customWidth="1"/>
    <col min="1812" max="1816" width="8.08984375" style="33" customWidth="1"/>
    <col min="1817" max="1817" width="6.453125" style="33" customWidth="1"/>
    <col min="1818" max="1819" width="8.08984375" style="33" customWidth="1"/>
    <col min="1820" max="1820" width="6.453125" style="33" customWidth="1"/>
    <col min="1821" max="1822" width="8.08984375" style="33" customWidth="1"/>
    <col min="1823" max="1823" width="6.453125" style="33" customWidth="1"/>
    <col min="1824" max="1825" width="8.08984375" style="33" customWidth="1"/>
    <col min="1826" max="1826" width="6.453125" style="33" customWidth="1"/>
    <col min="1827" max="1827" width="8.08984375" style="33" customWidth="1"/>
    <col min="1828" max="1828" width="9.08984375" style="33" bestFit="1" customWidth="1"/>
    <col min="1829" max="1829" width="8.08984375" style="33" bestFit="1" customWidth="1"/>
    <col min="1830" max="1831" width="9.08984375" style="33" bestFit="1" customWidth="1"/>
    <col min="1832" max="1832" width="8.08984375" style="33" bestFit="1" customWidth="1"/>
    <col min="1833" max="1833" width="9.08984375" style="33" bestFit="1" customWidth="1"/>
    <col min="1834" max="1834" width="7" style="33" bestFit="1" customWidth="1"/>
    <col min="1835" max="1837" width="10.08984375" style="33" customWidth="1"/>
    <col min="1838" max="1838" width="5.6328125" style="33" customWidth="1"/>
    <col min="1839" max="2051" width="9" style="33"/>
    <col min="2052" max="2052" width="10.90625" style="33" customWidth="1"/>
    <col min="2053" max="2053" width="10.36328125" style="33" customWidth="1"/>
    <col min="2054" max="2054" width="8.08984375" style="33" bestFit="1" customWidth="1"/>
    <col min="2055" max="2055" width="6.453125" style="33" bestFit="1" customWidth="1"/>
    <col min="2056" max="2056" width="8.08984375" style="33" bestFit="1" customWidth="1"/>
    <col min="2057" max="2059" width="6.453125" style="33" bestFit="1" customWidth="1"/>
    <col min="2060" max="2060" width="8.08984375" style="33" bestFit="1" customWidth="1"/>
    <col min="2061" max="2061" width="6.453125" style="33" bestFit="1" customWidth="1"/>
    <col min="2062" max="2062" width="8.08984375" style="33" bestFit="1" customWidth="1"/>
    <col min="2063" max="2063" width="8.08984375" style="33" customWidth="1"/>
    <col min="2064" max="2064" width="6.453125" style="33" customWidth="1"/>
    <col min="2065" max="2066" width="8.08984375" style="33" customWidth="1"/>
    <col min="2067" max="2067" width="6.453125" style="33" customWidth="1"/>
    <col min="2068" max="2072" width="8.08984375" style="33" customWidth="1"/>
    <col min="2073" max="2073" width="6.453125" style="33" customWidth="1"/>
    <col min="2074" max="2075" width="8.08984375" style="33" customWidth="1"/>
    <col min="2076" max="2076" width="6.453125" style="33" customWidth="1"/>
    <col min="2077" max="2078" width="8.08984375" style="33" customWidth="1"/>
    <col min="2079" max="2079" width="6.453125" style="33" customWidth="1"/>
    <col min="2080" max="2081" width="8.08984375" style="33" customWidth="1"/>
    <col min="2082" max="2082" width="6.453125" style="33" customWidth="1"/>
    <col min="2083" max="2083" width="8.08984375" style="33" customWidth="1"/>
    <col min="2084" max="2084" width="9.08984375" style="33" bestFit="1" customWidth="1"/>
    <col min="2085" max="2085" width="8.08984375" style="33" bestFit="1" customWidth="1"/>
    <col min="2086" max="2087" width="9.08984375" style="33" bestFit="1" customWidth="1"/>
    <col min="2088" max="2088" width="8.08984375" style="33" bestFit="1" customWidth="1"/>
    <col min="2089" max="2089" width="9.08984375" style="33" bestFit="1" customWidth="1"/>
    <col min="2090" max="2090" width="7" style="33" bestFit="1" customWidth="1"/>
    <col min="2091" max="2093" width="10.08984375" style="33" customWidth="1"/>
    <col min="2094" max="2094" width="5.6328125" style="33" customWidth="1"/>
    <col min="2095" max="2307" width="9" style="33"/>
    <col min="2308" max="2308" width="10.90625" style="33" customWidth="1"/>
    <col min="2309" max="2309" width="10.36328125" style="33" customWidth="1"/>
    <col min="2310" max="2310" width="8.08984375" style="33" bestFit="1" customWidth="1"/>
    <col min="2311" max="2311" width="6.453125" style="33" bestFit="1" customWidth="1"/>
    <col min="2312" max="2312" width="8.08984375" style="33" bestFit="1" customWidth="1"/>
    <col min="2313" max="2315" width="6.453125" style="33" bestFit="1" customWidth="1"/>
    <col min="2316" max="2316" width="8.08984375" style="33" bestFit="1" customWidth="1"/>
    <col min="2317" max="2317" width="6.453125" style="33" bestFit="1" customWidth="1"/>
    <col min="2318" max="2318" width="8.08984375" style="33" bestFit="1" customWidth="1"/>
    <col min="2319" max="2319" width="8.08984375" style="33" customWidth="1"/>
    <col min="2320" max="2320" width="6.453125" style="33" customWidth="1"/>
    <col min="2321" max="2322" width="8.08984375" style="33" customWidth="1"/>
    <col min="2323" max="2323" width="6.453125" style="33" customWidth="1"/>
    <col min="2324" max="2328" width="8.08984375" style="33" customWidth="1"/>
    <col min="2329" max="2329" width="6.453125" style="33" customWidth="1"/>
    <col min="2330" max="2331" width="8.08984375" style="33" customWidth="1"/>
    <col min="2332" max="2332" width="6.453125" style="33" customWidth="1"/>
    <col min="2333" max="2334" width="8.08984375" style="33" customWidth="1"/>
    <col min="2335" max="2335" width="6.453125" style="33" customWidth="1"/>
    <col min="2336" max="2337" width="8.08984375" style="33" customWidth="1"/>
    <col min="2338" max="2338" width="6.453125" style="33" customWidth="1"/>
    <col min="2339" max="2339" width="8.08984375" style="33" customWidth="1"/>
    <col min="2340" max="2340" width="9.08984375" style="33" bestFit="1" customWidth="1"/>
    <col min="2341" max="2341" width="8.08984375" style="33" bestFit="1" customWidth="1"/>
    <col min="2342" max="2343" width="9.08984375" style="33" bestFit="1" customWidth="1"/>
    <col min="2344" max="2344" width="8.08984375" style="33" bestFit="1" customWidth="1"/>
    <col min="2345" max="2345" width="9.08984375" style="33" bestFit="1" customWidth="1"/>
    <col min="2346" max="2346" width="7" style="33" bestFit="1" customWidth="1"/>
    <col min="2347" max="2349" width="10.08984375" style="33" customWidth="1"/>
    <col min="2350" max="2350" width="5.6328125" style="33" customWidth="1"/>
    <col min="2351" max="2563" width="9" style="33"/>
    <col min="2564" max="2564" width="10.90625" style="33" customWidth="1"/>
    <col min="2565" max="2565" width="10.36328125" style="33" customWidth="1"/>
    <col min="2566" max="2566" width="8.08984375" style="33" bestFit="1" customWidth="1"/>
    <col min="2567" max="2567" width="6.453125" style="33" bestFit="1" customWidth="1"/>
    <col min="2568" max="2568" width="8.08984375" style="33" bestFit="1" customWidth="1"/>
    <col min="2569" max="2571" width="6.453125" style="33" bestFit="1" customWidth="1"/>
    <col min="2572" max="2572" width="8.08984375" style="33" bestFit="1" customWidth="1"/>
    <col min="2573" max="2573" width="6.453125" style="33" bestFit="1" customWidth="1"/>
    <col min="2574" max="2574" width="8.08984375" style="33" bestFit="1" customWidth="1"/>
    <col min="2575" max="2575" width="8.08984375" style="33" customWidth="1"/>
    <col min="2576" max="2576" width="6.453125" style="33" customWidth="1"/>
    <col min="2577" max="2578" width="8.08984375" style="33" customWidth="1"/>
    <col min="2579" max="2579" width="6.453125" style="33" customWidth="1"/>
    <col min="2580" max="2584" width="8.08984375" style="33" customWidth="1"/>
    <col min="2585" max="2585" width="6.453125" style="33" customWidth="1"/>
    <col min="2586" max="2587" width="8.08984375" style="33" customWidth="1"/>
    <col min="2588" max="2588" width="6.453125" style="33" customWidth="1"/>
    <col min="2589" max="2590" width="8.08984375" style="33" customWidth="1"/>
    <col min="2591" max="2591" width="6.453125" style="33" customWidth="1"/>
    <col min="2592" max="2593" width="8.08984375" style="33" customWidth="1"/>
    <col min="2594" max="2594" width="6.453125" style="33" customWidth="1"/>
    <col min="2595" max="2595" width="8.08984375" style="33" customWidth="1"/>
    <col min="2596" max="2596" width="9.08984375" style="33" bestFit="1" customWidth="1"/>
    <col min="2597" max="2597" width="8.08984375" style="33" bestFit="1" customWidth="1"/>
    <col min="2598" max="2599" width="9.08984375" style="33" bestFit="1" customWidth="1"/>
    <col min="2600" max="2600" width="8.08984375" style="33" bestFit="1" customWidth="1"/>
    <col min="2601" max="2601" width="9.08984375" style="33" bestFit="1" customWidth="1"/>
    <col min="2602" max="2602" width="7" style="33" bestFit="1" customWidth="1"/>
    <col min="2603" max="2605" width="10.08984375" style="33" customWidth="1"/>
    <col min="2606" max="2606" width="5.6328125" style="33" customWidth="1"/>
    <col min="2607" max="2819" width="9" style="33"/>
    <col min="2820" max="2820" width="10.90625" style="33" customWidth="1"/>
    <col min="2821" max="2821" width="10.36328125" style="33" customWidth="1"/>
    <col min="2822" max="2822" width="8.08984375" style="33" bestFit="1" customWidth="1"/>
    <col min="2823" max="2823" width="6.453125" style="33" bestFit="1" customWidth="1"/>
    <col min="2824" max="2824" width="8.08984375" style="33" bestFit="1" customWidth="1"/>
    <col min="2825" max="2827" width="6.453125" style="33" bestFit="1" customWidth="1"/>
    <col min="2828" max="2828" width="8.08984375" style="33" bestFit="1" customWidth="1"/>
    <col min="2829" max="2829" width="6.453125" style="33" bestFit="1" customWidth="1"/>
    <col min="2830" max="2830" width="8.08984375" style="33" bestFit="1" customWidth="1"/>
    <col min="2831" max="2831" width="8.08984375" style="33" customWidth="1"/>
    <col min="2832" max="2832" width="6.453125" style="33" customWidth="1"/>
    <col min="2833" max="2834" width="8.08984375" style="33" customWidth="1"/>
    <col min="2835" max="2835" width="6.453125" style="33" customWidth="1"/>
    <col min="2836" max="2840" width="8.08984375" style="33" customWidth="1"/>
    <col min="2841" max="2841" width="6.453125" style="33" customWidth="1"/>
    <col min="2842" max="2843" width="8.08984375" style="33" customWidth="1"/>
    <col min="2844" max="2844" width="6.453125" style="33" customWidth="1"/>
    <col min="2845" max="2846" width="8.08984375" style="33" customWidth="1"/>
    <col min="2847" max="2847" width="6.453125" style="33" customWidth="1"/>
    <col min="2848" max="2849" width="8.08984375" style="33" customWidth="1"/>
    <col min="2850" max="2850" width="6.453125" style="33" customWidth="1"/>
    <col min="2851" max="2851" width="8.08984375" style="33" customWidth="1"/>
    <col min="2852" max="2852" width="9.08984375" style="33" bestFit="1" customWidth="1"/>
    <col min="2853" max="2853" width="8.08984375" style="33" bestFit="1" customWidth="1"/>
    <col min="2854" max="2855" width="9.08984375" style="33" bestFit="1" customWidth="1"/>
    <col min="2856" max="2856" width="8.08984375" style="33" bestFit="1" customWidth="1"/>
    <col min="2857" max="2857" width="9.08984375" style="33" bestFit="1" customWidth="1"/>
    <col min="2858" max="2858" width="7" style="33" bestFit="1" customWidth="1"/>
    <col min="2859" max="2861" width="10.08984375" style="33" customWidth="1"/>
    <col min="2862" max="2862" width="5.6328125" style="33" customWidth="1"/>
    <col min="2863" max="3075" width="9" style="33"/>
    <col min="3076" max="3076" width="10.90625" style="33" customWidth="1"/>
    <col min="3077" max="3077" width="10.36328125" style="33" customWidth="1"/>
    <col min="3078" max="3078" width="8.08984375" style="33" bestFit="1" customWidth="1"/>
    <col min="3079" max="3079" width="6.453125" style="33" bestFit="1" customWidth="1"/>
    <col min="3080" max="3080" width="8.08984375" style="33" bestFit="1" customWidth="1"/>
    <col min="3081" max="3083" width="6.453125" style="33" bestFit="1" customWidth="1"/>
    <col min="3084" max="3084" width="8.08984375" style="33" bestFit="1" customWidth="1"/>
    <col min="3085" max="3085" width="6.453125" style="33" bestFit="1" customWidth="1"/>
    <col min="3086" max="3086" width="8.08984375" style="33" bestFit="1" customWidth="1"/>
    <col min="3087" max="3087" width="8.08984375" style="33" customWidth="1"/>
    <col min="3088" max="3088" width="6.453125" style="33" customWidth="1"/>
    <col min="3089" max="3090" width="8.08984375" style="33" customWidth="1"/>
    <col min="3091" max="3091" width="6.453125" style="33" customWidth="1"/>
    <col min="3092" max="3096" width="8.08984375" style="33" customWidth="1"/>
    <col min="3097" max="3097" width="6.453125" style="33" customWidth="1"/>
    <col min="3098" max="3099" width="8.08984375" style="33" customWidth="1"/>
    <col min="3100" max="3100" width="6.453125" style="33" customWidth="1"/>
    <col min="3101" max="3102" width="8.08984375" style="33" customWidth="1"/>
    <col min="3103" max="3103" width="6.453125" style="33" customWidth="1"/>
    <col min="3104" max="3105" width="8.08984375" style="33" customWidth="1"/>
    <col min="3106" max="3106" width="6.453125" style="33" customWidth="1"/>
    <col min="3107" max="3107" width="8.08984375" style="33" customWidth="1"/>
    <col min="3108" max="3108" width="9.08984375" style="33" bestFit="1" customWidth="1"/>
    <col min="3109" max="3109" width="8.08984375" style="33" bestFit="1" customWidth="1"/>
    <col min="3110" max="3111" width="9.08984375" style="33" bestFit="1" customWidth="1"/>
    <col min="3112" max="3112" width="8.08984375" style="33" bestFit="1" customWidth="1"/>
    <col min="3113" max="3113" width="9.08984375" style="33" bestFit="1" customWidth="1"/>
    <col min="3114" max="3114" width="7" style="33" bestFit="1" customWidth="1"/>
    <col min="3115" max="3117" width="10.08984375" style="33" customWidth="1"/>
    <col min="3118" max="3118" width="5.6328125" style="33" customWidth="1"/>
    <col min="3119" max="3331" width="9" style="33"/>
    <col min="3332" max="3332" width="10.90625" style="33" customWidth="1"/>
    <col min="3333" max="3333" width="10.36328125" style="33" customWidth="1"/>
    <col min="3334" max="3334" width="8.08984375" style="33" bestFit="1" customWidth="1"/>
    <col min="3335" max="3335" width="6.453125" style="33" bestFit="1" customWidth="1"/>
    <col min="3336" max="3336" width="8.08984375" style="33" bestFit="1" customWidth="1"/>
    <col min="3337" max="3339" width="6.453125" style="33" bestFit="1" customWidth="1"/>
    <col min="3340" max="3340" width="8.08984375" style="33" bestFit="1" customWidth="1"/>
    <col min="3341" max="3341" width="6.453125" style="33" bestFit="1" customWidth="1"/>
    <col min="3342" max="3342" width="8.08984375" style="33" bestFit="1" customWidth="1"/>
    <col min="3343" max="3343" width="8.08984375" style="33" customWidth="1"/>
    <col min="3344" max="3344" width="6.453125" style="33" customWidth="1"/>
    <col min="3345" max="3346" width="8.08984375" style="33" customWidth="1"/>
    <col min="3347" max="3347" width="6.453125" style="33" customWidth="1"/>
    <col min="3348" max="3352" width="8.08984375" style="33" customWidth="1"/>
    <col min="3353" max="3353" width="6.453125" style="33" customWidth="1"/>
    <col min="3354" max="3355" width="8.08984375" style="33" customWidth="1"/>
    <col min="3356" max="3356" width="6.453125" style="33" customWidth="1"/>
    <col min="3357" max="3358" width="8.08984375" style="33" customWidth="1"/>
    <col min="3359" max="3359" width="6.453125" style="33" customWidth="1"/>
    <col min="3360" max="3361" width="8.08984375" style="33" customWidth="1"/>
    <col min="3362" max="3362" width="6.453125" style="33" customWidth="1"/>
    <col min="3363" max="3363" width="8.08984375" style="33" customWidth="1"/>
    <col min="3364" max="3364" width="9.08984375" style="33" bestFit="1" customWidth="1"/>
    <col min="3365" max="3365" width="8.08984375" style="33" bestFit="1" customWidth="1"/>
    <col min="3366" max="3367" width="9.08984375" style="33" bestFit="1" customWidth="1"/>
    <col min="3368" max="3368" width="8.08984375" style="33" bestFit="1" customWidth="1"/>
    <col min="3369" max="3369" width="9.08984375" style="33" bestFit="1" customWidth="1"/>
    <col min="3370" max="3370" width="7" style="33" bestFit="1" customWidth="1"/>
    <col min="3371" max="3373" width="10.08984375" style="33" customWidth="1"/>
    <col min="3374" max="3374" width="5.6328125" style="33" customWidth="1"/>
    <col min="3375" max="3587" width="9" style="33"/>
    <col min="3588" max="3588" width="10.90625" style="33" customWidth="1"/>
    <col min="3589" max="3589" width="10.36328125" style="33" customWidth="1"/>
    <col min="3590" max="3590" width="8.08984375" style="33" bestFit="1" customWidth="1"/>
    <col min="3591" max="3591" width="6.453125" style="33" bestFit="1" customWidth="1"/>
    <col min="3592" max="3592" width="8.08984375" style="33" bestFit="1" customWidth="1"/>
    <col min="3593" max="3595" width="6.453125" style="33" bestFit="1" customWidth="1"/>
    <col min="3596" max="3596" width="8.08984375" style="33" bestFit="1" customWidth="1"/>
    <col min="3597" max="3597" width="6.453125" style="33" bestFit="1" customWidth="1"/>
    <col min="3598" max="3598" width="8.08984375" style="33" bestFit="1" customWidth="1"/>
    <col min="3599" max="3599" width="8.08984375" style="33" customWidth="1"/>
    <col min="3600" max="3600" width="6.453125" style="33" customWidth="1"/>
    <col min="3601" max="3602" width="8.08984375" style="33" customWidth="1"/>
    <col min="3603" max="3603" width="6.453125" style="33" customWidth="1"/>
    <col min="3604" max="3608" width="8.08984375" style="33" customWidth="1"/>
    <col min="3609" max="3609" width="6.453125" style="33" customWidth="1"/>
    <col min="3610" max="3611" width="8.08984375" style="33" customWidth="1"/>
    <col min="3612" max="3612" width="6.453125" style="33" customWidth="1"/>
    <col min="3613" max="3614" width="8.08984375" style="33" customWidth="1"/>
    <col min="3615" max="3615" width="6.453125" style="33" customWidth="1"/>
    <col min="3616" max="3617" width="8.08984375" style="33" customWidth="1"/>
    <col min="3618" max="3618" width="6.453125" style="33" customWidth="1"/>
    <col min="3619" max="3619" width="8.08984375" style="33" customWidth="1"/>
    <col min="3620" max="3620" width="9.08984375" style="33" bestFit="1" customWidth="1"/>
    <col min="3621" max="3621" width="8.08984375" style="33" bestFit="1" customWidth="1"/>
    <col min="3622" max="3623" width="9.08984375" style="33" bestFit="1" customWidth="1"/>
    <col min="3624" max="3624" width="8.08984375" style="33" bestFit="1" customWidth="1"/>
    <col min="3625" max="3625" width="9.08984375" style="33" bestFit="1" customWidth="1"/>
    <col min="3626" max="3626" width="7" style="33" bestFit="1" customWidth="1"/>
    <col min="3627" max="3629" width="10.08984375" style="33" customWidth="1"/>
    <col min="3630" max="3630" width="5.6328125" style="33" customWidth="1"/>
    <col min="3631" max="3843" width="9" style="33"/>
    <col min="3844" max="3844" width="10.90625" style="33" customWidth="1"/>
    <col min="3845" max="3845" width="10.36328125" style="33" customWidth="1"/>
    <col min="3846" max="3846" width="8.08984375" style="33" bestFit="1" customWidth="1"/>
    <col min="3847" max="3847" width="6.453125" style="33" bestFit="1" customWidth="1"/>
    <col min="3848" max="3848" width="8.08984375" style="33" bestFit="1" customWidth="1"/>
    <col min="3849" max="3851" width="6.453125" style="33" bestFit="1" customWidth="1"/>
    <col min="3852" max="3852" width="8.08984375" style="33" bestFit="1" customWidth="1"/>
    <col min="3853" max="3853" width="6.453125" style="33" bestFit="1" customWidth="1"/>
    <col min="3854" max="3854" width="8.08984375" style="33" bestFit="1" customWidth="1"/>
    <col min="3855" max="3855" width="8.08984375" style="33" customWidth="1"/>
    <col min="3856" max="3856" width="6.453125" style="33" customWidth="1"/>
    <col min="3857" max="3858" width="8.08984375" style="33" customWidth="1"/>
    <col min="3859" max="3859" width="6.453125" style="33" customWidth="1"/>
    <col min="3860" max="3864" width="8.08984375" style="33" customWidth="1"/>
    <col min="3865" max="3865" width="6.453125" style="33" customWidth="1"/>
    <col min="3866" max="3867" width="8.08984375" style="33" customWidth="1"/>
    <col min="3868" max="3868" width="6.453125" style="33" customWidth="1"/>
    <col min="3869" max="3870" width="8.08984375" style="33" customWidth="1"/>
    <col min="3871" max="3871" width="6.453125" style="33" customWidth="1"/>
    <col min="3872" max="3873" width="8.08984375" style="33" customWidth="1"/>
    <col min="3874" max="3874" width="6.453125" style="33" customWidth="1"/>
    <col min="3875" max="3875" width="8.08984375" style="33" customWidth="1"/>
    <col min="3876" max="3876" width="9.08984375" style="33" bestFit="1" customWidth="1"/>
    <col min="3877" max="3877" width="8.08984375" style="33" bestFit="1" customWidth="1"/>
    <col min="3878" max="3879" width="9.08984375" style="33" bestFit="1" customWidth="1"/>
    <col min="3880" max="3880" width="8.08984375" style="33" bestFit="1" customWidth="1"/>
    <col min="3881" max="3881" width="9.08984375" style="33" bestFit="1" customWidth="1"/>
    <col min="3882" max="3882" width="7" style="33" bestFit="1" customWidth="1"/>
    <col min="3883" max="3885" width="10.08984375" style="33" customWidth="1"/>
    <col min="3886" max="3886" width="5.6328125" style="33" customWidth="1"/>
    <col min="3887" max="4099" width="9" style="33"/>
    <col min="4100" max="4100" width="10.90625" style="33" customWidth="1"/>
    <col min="4101" max="4101" width="10.36328125" style="33" customWidth="1"/>
    <col min="4102" max="4102" width="8.08984375" style="33" bestFit="1" customWidth="1"/>
    <col min="4103" max="4103" width="6.453125" style="33" bestFit="1" customWidth="1"/>
    <col min="4104" max="4104" width="8.08984375" style="33" bestFit="1" customWidth="1"/>
    <col min="4105" max="4107" width="6.453125" style="33" bestFit="1" customWidth="1"/>
    <col min="4108" max="4108" width="8.08984375" style="33" bestFit="1" customWidth="1"/>
    <col min="4109" max="4109" width="6.453125" style="33" bestFit="1" customWidth="1"/>
    <col min="4110" max="4110" width="8.08984375" style="33" bestFit="1" customWidth="1"/>
    <col min="4111" max="4111" width="8.08984375" style="33" customWidth="1"/>
    <col min="4112" max="4112" width="6.453125" style="33" customWidth="1"/>
    <col min="4113" max="4114" width="8.08984375" style="33" customWidth="1"/>
    <col min="4115" max="4115" width="6.453125" style="33" customWidth="1"/>
    <col min="4116" max="4120" width="8.08984375" style="33" customWidth="1"/>
    <col min="4121" max="4121" width="6.453125" style="33" customWidth="1"/>
    <col min="4122" max="4123" width="8.08984375" style="33" customWidth="1"/>
    <col min="4124" max="4124" width="6.453125" style="33" customWidth="1"/>
    <col min="4125" max="4126" width="8.08984375" style="33" customWidth="1"/>
    <col min="4127" max="4127" width="6.453125" style="33" customWidth="1"/>
    <col min="4128" max="4129" width="8.08984375" style="33" customWidth="1"/>
    <col min="4130" max="4130" width="6.453125" style="33" customWidth="1"/>
    <col min="4131" max="4131" width="8.08984375" style="33" customWidth="1"/>
    <col min="4132" max="4132" width="9.08984375" style="33" bestFit="1" customWidth="1"/>
    <col min="4133" max="4133" width="8.08984375" style="33" bestFit="1" customWidth="1"/>
    <col min="4134" max="4135" width="9.08984375" style="33" bestFit="1" customWidth="1"/>
    <col min="4136" max="4136" width="8.08984375" style="33" bestFit="1" customWidth="1"/>
    <col min="4137" max="4137" width="9.08984375" style="33" bestFit="1" customWidth="1"/>
    <col min="4138" max="4138" width="7" style="33" bestFit="1" customWidth="1"/>
    <col min="4139" max="4141" width="10.08984375" style="33" customWidth="1"/>
    <col min="4142" max="4142" width="5.6328125" style="33" customWidth="1"/>
    <col min="4143" max="4355" width="9" style="33"/>
    <col min="4356" max="4356" width="10.90625" style="33" customWidth="1"/>
    <col min="4357" max="4357" width="10.36328125" style="33" customWidth="1"/>
    <col min="4358" max="4358" width="8.08984375" style="33" bestFit="1" customWidth="1"/>
    <col min="4359" max="4359" width="6.453125" style="33" bestFit="1" customWidth="1"/>
    <col min="4360" max="4360" width="8.08984375" style="33" bestFit="1" customWidth="1"/>
    <col min="4361" max="4363" width="6.453125" style="33" bestFit="1" customWidth="1"/>
    <col min="4364" max="4364" width="8.08984375" style="33" bestFit="1" customWidth="1"/>
    <col min="4365" max="4365" width="6.453125" style="33" bestFit="1" customWidth="1"/>
    <col min="4366" max="4366" width="8.08984375" style="33" bestFit="1" customWidth="1"/>
    <col min="4367" max="4367" width="8.08984375" style="33" customWidth="1"/>
    <col min="4368" max="4368" width="6.453125" style="33" customWidth="1"/>
    <col min="4369" max="4370" width="8.08984375" style="33" customWidth="1"/>
    <col min="4371" max="4371" width="6.453125" style="33" customWidth="1"/>
    <col min="4372" max="4376" width="8.08984375" style="33" customWidth="1"/>
    <col min="4377" max="4377" width="6.453125" style="33" customWidth="1"/>
    <col min="4378" max="4379" width="8.08984375" style="33" customWidth="1"/>
    <col min="4380" max="4380" width="6.453125" style="33" customWidth="1"/>
    <col min="4381" max="4382" width="8.08984375" style="33" customWidth="1"/>
    <col min="4383" max="4383" width="6.453125" style="33" customWidth="1"/>
    <col min="4384" max="4385" width="8.08984375" style="33" customWidth="1"/>
    <col min="4386" max="4386" width="6.453125" style="33" customWidth="1"/>
    <col min="4387" max="4387" width="8.08984375" style="33" customWidth="1"/>
    <col min="4388" max="4388" width="9.08984375" style="33" bestFit="1" customWidth="1"/>
    <col min="4389" max="4389" width="8.08984375" style="33" bestFit="1" customWidth="1"/>
    <col min="4390" max="4391" width="9.08984375" style="33" bestFit="1" customWidth="1"/>
    <col min="4392" max="4392" width="8.08984375" style="33" bestFit="1" customWidth="1"/>
    <col min="4393" max="4393" width="9.08984375" style="33" bestFit="1" customWidth="1"/>
    <col min="4394" max="4394" width="7" style="33" bestFit="1" customWidth="1"/>
    <col min="4395" max="4397" width="10.08984375" style="33" customWidth="1"/>
    <col min="4398" max="4398" width="5.6328125" style="33" customWidth="1"/>
    <col min="4399" max="4611" width="9" style="33"/>
    <col min="4612" max="4612" width="10.90625" style="33" customWidth="1"/>
    <col min="4613" max="4613" width="10.36328125" style="33" customWidth="1"/>
    <col min="4614" max="4614" width="8.08984375" style="33" bestFit="1" customWidth="1"/>
    <col min="4615" max="4615" width="6.453125" style="33" bestFit="1" customWidth="1"/>
    <col min="4616" max="4616" width="8.08984375" style="33" bestFit="1" customWidth="1"/>
    <col min="4617" max="4619" width="6.453125" style="33" bestFit="1" customWidth="1"/>
    <col min="4620" max="4620" width="8.08984375" style="33" bestFit="1" customWidth="1"/>
    <col min="4621" max="4621" width="6.453125" style="33" bestFit="1" customWidth="1"/>
    <col min="4622" max="4622" width="8.08984375" style="33" bestFit="1" customWidth="1"/>
    <col min="4623" max="4623" width="8.08984375" style="33" customWidth="1"/>
    <col min="4624" max="4624" width="6.453125" style="33" customWidth="1"/>
    <col min="4625" max="4626" width="8.08984375" style="33" customWidth="1"/>
    <col min="4627" max="4627" width="6.453125" style="33" customWidth="1"/>
    <col min="4628" max="4632" width="8.08984375" style="33" customWidth="1"/>
    <col min="4633" max="4633" width="6.453125" style="33" customWidth="1"/>
    <col min="4634" max="4635" width="8.08984375" style="33" customWidth="1"/>
    <col min="4636" max="4636" width="6.453125" style="33" customWidth="1"/>
    <col min="4637" max="4638" width="8.08984375" style="33" customWidth="1"/>
    <col min="4639" max="4639" width="6.453125" style="33" customWidth="1"/>
    <col min="4640" max="4641" width="8.08984375" style="33" customWidth="1"/>
    <col min="4642" max="4642" width="6.453125" style="33" customWidth="1"/>
    <col min="4643" max="4643" width="8.08984375" style="33" customWidth="1"/>
    <col min="4644" max="4644" width="9.08984375" style="33" bestFit="1" customWidth="1"/>
    <col min="4645" max="4645" width="8.08984375" style="33" bestFit="1" customWidth="1"/>
    <col min="4646" max="4647" width="9.08984375" style="33" bestFit="1" customWidth="1"/>
    <col min="4648" max="4648" width="8.08984375" style="33" bestFit="1" customWidth="1"/>
    <col min="4649" max="4649" width="9.08984375" style="33" bestFit="1" customWidth="1"/>
    <col min="4650" max="4650" width="7" style="33" bestFit="1" customWidth="1"/>
    <col min="4651" max="4653" width="10.08984375" style="33" customWidth="1"/>
    <col min="4654" max="4654" width="5.6328125" style="33" customWidth="1"/>
    <col min="4655" max="4867" width="9" style="33"/>
    <col min="4868" max="4868" width="10.90625" style="33" customWidth="1"/>
    <col min="4869" max="4869" width="10.36328125" style="33" customWidth="1"/>
    <col min="4870" max="4870" width="8.08984375" style="33" bestFit="1" customWidth="1"/>
    <col min="4871" max="4871" width="6.453125" style="33" bestFit="1" customWidth="1"/>
    <col min="4872" max="4872" width="8.08984375" style="33" bestFit="1" customWidth="1"/>
    <col min="4873" max="4875" width="6.453125" style="33" bestFit="1" customWidth="1"/>
    <col min="4876" max="4876" width="8.08984375" style="33" bestFit="1" customWidth="1"/>
    <col min="4877" max="4877" width="6.453125" style="33" bestFit="1" customWidth="1"/>
    <col min="4878" max="4878" width="8.08984375" style="33" bestFit="1" customWidth="1"/>
    <col min="4879" max="4879" width="8.08984375" style="33" customWidth="1"/>
    <col min="4880" max="4880" width="6.453125" style="33" customWidth="1"/>
    <col min="4881" max="4882" width="8.08984375" style="33" customWidth="1"/>
    <col min="4883" max="4883" width="6.453125" style="33" customWidth="1"/>
    <col min="4884" max="4888" width="8.08984375" style="33" customWidth="1"/>
    <col min="4889" max="4889" width="6.453125" style="33" customWidth="1"/>
    <col min="4890" max="4891" width="8.08984375" style="33" customWidth="1"/>
    <col min="4892" max="4892" width="6.453125" style="33" customWidth="1"/>
    <col min="4893" max="4894" width="8.08984375" style="33" customWidth="1"/>
    <col min="4895" max="4895" width="6.453125" style="33" customWidth="1"/>
    <col min="4896" max="4897" width="8.08984375" style="33" customWidth="1"/>
    <col min="4898" max="4898" width="6.453125" style="33" customWidth="1"/>
    <col min="4899" max="4899" width="8.08984375" style="33" customWidth="1"/>
    <col min="4900" max="4900" width="9.08984375" style="33" bestFit="1" customWidth="1"/>
    <col min="4901" max="4901" width="8.08984375" style="33" bestFit="1" customWidth="1"/>
    <col min="4902" max="4903" width="9.08984375" style="33" bestFit="1" customWidth="1"/>
    <col min="4904" max="4904" width="8.08984375" style="33" bestFit="1" customWidth="1"/>
    <col min="4905" max="4905" width="9.08984375" style="33" bestFit="1" customWidth="1"/>
    <col min="4906" max="4906" width="7" style="33" bestFit="1" customWidth="1"/>
    <col min="4907" max="4909" width="10.08984375" style="33" customWidth="1"/>
    <col min="4910" max="4910" width="5.6328125" style="33" customWidth="1"/>
    <col min="4911" max="5123" width="9" style="33"/>
    <col min="5124" max="5124" width="10.90625" style="33" customWidth="1"/>
    <col min="5125" max="5125" width="10.36328125" style="33" customWidth="1"/>
    <col min="5126" max="5126" width="8.08984375" style="33" bestFit="1" customWidth="1"/>
    <col min="5127" max="5127" width="6.453125" style="33" bestFit="1" customWidth="1"/>
    <col min="5128" max="5128" width="8.08984375" style="33" bestFit="1" customWidth="1"/>
    <col min="5129" max="5131" width="6.453125" style="33" bestFit="1" customWidth="1"/>
    <col min="5132" max="5132" width="8.08984375" style="33" bestFit="1" customWidth="1"/>
    <col min="5133" max="5133" width="6.453125" style="33" bestFit="1" customWidth="1"/>
    <col min="5134" max="5134" width="8.08984375" style="33" bestFit="1" customWidth="1"/>
    <col min="5135" max="5135" width="8.08984375" style="33" customWidth="1"/>
    <col min="5136" max="5136" width="6.453125" style="33" customWidth="1"/>
    <col min="5137" max="5138" width="8.08984375" style="33" customWidth="1"/>
    <col min="5139" max="5139" width="6.453125" style="33" customWidth="1"/>
    <col min="5140" max="5144" width="8.08984375" style="33" customWidth="1"/>
    <col min="5145" max="5145" width="6.453125" style="33" customWidth="1"/>
    <col min="5146" max="5147" width="8.08984375" style="33" customWidth="1"/>
    <col min="5148" max="5148" width="6.453125" style="33" customWidth="1"/>
    <col min="5149" max="5150" width="8.08984375" style="33" customWidth="1"/>
    <col min="5151" max="5151" width="6.453125" style="33" customWidth="1"/>
    <col min="5152" max="5153" width="8.08984375" style="33" customWidth="1"/>
    <col min="5154" max="5154" width="6.453125" style="33" customWidth="1"/>
    <col min="5155" max="5155" width="8.08984375" style="33" customWidth="1"/>
    <col min="5156" max="5156" width="9.08984375" style="33" bestFit="1" customWidth="1"/>
    <col min="5157" max="5157" width="8.08984375" style="33" bestFit="1" customWidth="1"/>
    <col min="5158" max="5159" width="9.08984375" style="33" bestFit="1" customWidth="1"/>
    <col min="5160" max="5160" width="8.08984375" style="33" bestFit="1" customWidth="1"/>
    <col min="5161" max="5161" width="9.08984375" style="33" bestFit="1" customWidth="1"/>
    <col min="5162" max="5162" width="7" style="33" bestFit="1" customWidth="1"/>
    <col min="5163" max="5165" width="10.08984375" style="33" customWidth="1"/>
    <col min="5166" max="5166" width="5.6328125" style="33" customWidth="1"/>
    <col min="5167" max="5379" width="9" style="33"/>
    <col min="5380" max="5380" width="10.90625" style="33" customWidth="1"/>
    <col min="5381" max="5381" width="10.36328125" style="33" customWidth="1"/>
    <col min="5382" max="5382" width="8.08984375" style="33" bestFit="1" customWidth="1"/>
    <col min="5383" max="5383" width="6.453125" style="33" bestFit="1" customWidth="1"/>
    <col min="5384" max="5384" width="8.08984375" style="33" bestFit="1" customWidth="1"/>
    <col min="5385" max="5387" width="6.453125" style="33" bestFit="1" customWidth="1"/>
    <col min="5388" max="5388" width="8.08984375" style="33" bestFit="1" customWidth="1"/>
    <col min="5389" max="5389" width="6.453125" style="33" bestFit="1" customWidth="1"/>
    <col min="5390" max="5390" width="8.08984375" style="33" bestFit="1" customWidth="1"/>
    <col min="5391" max="5391" width="8.08984375" style="33" customWidth="1"/>
    <col min="5392" max="5392" width="6.453125" style="33" customWidth="1"/>
    <col min="5393" max="5394" width="8.08984375" style="33" customWidth="1"/>
    <col min="5395" max="5395" width="6.453125" style="33" customWidth="1"/>
    <col min="5396" max="5400" width="8.08984375" style="33" customWidth="1"/>
    <col min="5401" max="5401" width="6.453125" style="33" customWidth="1"/>
    <col min="5402" max="5403" width="8.08984375" style="33" customWidth="1"/>
    <col min="5404" max="5404" width="6.453125" style="33" customWidth="1"/>
    <col min="5405" max="5406" width="8.08984375" style="33" customWidth="1"/>
    <col min="5407" max="5407" width="6.453125" style="33" customWidth="1"/>
    <col min="5408" max="5409" width="8.08984375" style="33" customWidth="1"/>
    <col min="5410" max="5410" width="6.453125" style="33" customWidth="1"/>
    <col min="5411" max="5411" width="8.08984375" style="33" customWidth="1"/>
    <col min="5412" max="5412" width="9.08984375" style="33" bestFit="1" customWidth="1"/>
    <col min="5413" max="5413" width="8.08984375" style="33" bestFit="1" customWidth="1"/>
    <col min="5414" max="5415" width="9.08984375" style="33" bestFit="1" customWidth="1"/>
    <col min="5416" max="5416" width="8.08984375" style="33" bestFit="1" customWidth="1"/>
    <col min="5417" max="5417" width="9.08984375" style="33" bestFit="1" customWidth="1"/>
    <col min="5418" max="5418" width="7" style="33" bestFit="1" customWidth="1"/>
    <col min="5419" max="5421" width="10.08984375" style="33" customWidth="1"/>
    <col min="5422" max="5422" width="5.6328125" style="33" customWidth="1"/>
    <col min="5423" max="5635" width="9" style="33"/>
    <col min="5636" max="5636" width="10.90625" style="33" customWidth="1"/>
    <col min="5637" max="5637" width="10.36328125" style="33" customWidth="1"/>
    <col min="5638" max="5638" width="8.08984375" style="33" bestFit="1" customWidth="1"/>
    <col min="5639" max="5639" width="6.453125" style="33" bestFit="1" customWidth="1"/>
    <col min="5640" max="5640" width="8.08984375" style="33" bestFit="1" customWidth="1"/>
    <col min="5641" max="5643" width="6.453125" style="33" bestFit="1" customWidth="1"/>
    <col min="5644" max="5644" width="8.08984375" style="33" bestFit="1" customWidth="1"/>
    <col min="5645" max="5645" width="6.453125" style="33" bestFit="1" customWidth="1"/>
    <col min="5646" max="5646" width="8.08984375" style="33" bestFit="1" customWidth="1"/>
    <col min="5647" max="5647" width="8.08984375" style="33" customWidth="1"/>
    <col min="5648" max="5648" width="6.453125" style="33" customWidth="1"/>
    <col min="5649" max="5650" width="8.08984375" style="33" customWidth="1"/>
    <col min="5651" max="5651" width="6.453125" style="33" customWidth="1"/>
    <col min="5652" max="5656" width="8.08984375" style="33" customWidth="1"/>
    <col min="5657" max="5657" width="6.453125" style="33" customWidth="1"/>
    <col min="5658" max="5659" width="8.08984375" style="33" customWidth="1"/>
    <col min="5660" max="5660" width="6.453125" style="33" customWidth="1"/>
    <col min="5661" max="5662" width="8.08984375" style="33" customWidth="1"/>
    <col min="5663" max="5663" width="6.453125" style="33" customWidth="1"/>
    <col min="5664" max="5665" width="8.08984375" style="33" customWidth="1"/>
    <col min="5666" max="5666" width="6.453125" style="33" customWidth="1"/>
    <col min="5667" max="5667" width="8.08984375" style="33" customWidth="1"/>
    <col min="5668" max="5668" width="9.08984375" style="33" bestFit="1" customWidth="1"/>
    <col min="5669" max="5669" width="8.08984375" style="33" bestFit="1" customWidth="1"/>
    <col min="5670" max="5671" width="9.08984375" style="33" bestFit="1" customWidth="1"/>
    <col min="5672" max="5672" width="8.08984375" style="33" bestFit="1" customWidth="1"/>
    <col min="5673" max="5673" width="9.08984375" style="33" bestFit="1" customWidth="1"/>
    <col min="5674" max="5674" width="7" style="33" bestFit="1" customWidth="1"/>
    <col min="5675" max="5677" width="10.08984375" style="33" customWidth="1"/>
    <col min="5678" max="5678" width="5.6328125" style="33" customWidth="1"/>
    <col min="5679" max="5891" width="9" style="33"/>
    <col min="5892" max="5892" width="10.90625" style="33" customWidth="1"/>
    <col min="5893" max="5893" width="10.36328125" style="33" customWidth="1"/>
    <col min="5894" max="5894" width="8.08984375" style="33" bestFit="1" customWidth="1"/>
    <col min="5895" max="5895" width="6.453125" style="33" bestFit="1" customWidth="1"/>
    <col min="5896" max="5896" width="8.08984375" style="33" bestFit="1" customWidth="1"/>
    <col min="5897" max="5899" width="6.453125" style="33" bestFit="1" customWidth="1"/>
    <col min="5900" max="5900" width="8.08984375" style="33" bestFit="1" customWidth="1"/>
    <col min="5901" max="5901" width="6.453125" style="33" bestFit="1" customWidth="1"/>
    <col min="5902" max="5902" width="8.08984375" style="33" bestFit="1" customWidth="1"/>
    <col min="5903" max="5903" width="8.08984375" style="33" customWidth="1"/>
    <col min="5904" max="5904" width="6.453125" style="33" customWidth="1"/>
    <col min="5905" max="5906" width="8.08984375" style="33" customWidth="1"/>
    <col min="5907" max="5907" width="6.453125" style="33" customWidth="1"/>
    <col min="5908" max="5912" width="8.08984375" style="33" customWidth="1"/>
    <col min="5913" max="5913" width="6.453125" style="33" customWidth="1"/>
    <col min="5914" max="5915" width="8.08984375" style="33" customWidth="1"/>
    <col min="5916" max="5916" width="6.453125" style="33" customWidth="1"/>
    <col min="5917" max="5918" width="8.08984375" style="33" customWidth="1"/>
    <col min="5919" max="5919" width="6.453125" style="33" customWidth="1"/>
    <col min="5920" max="5921" width="8.08984375" style="33" customWidth="1"/>
    <col min="5922" max="5922" width="6.453125" style="33" customWidth="1"/>
    <col min="5923" max="5923" width="8.08984375" style="33" customWidth="1"/>
    <col min="5924" max="5924" width="9.08984375" style="33" bestFit="1" customWidth="1"/>
    <col min="5925" max="5925" width="8.08984375" style="33" bestFit="1" customWidth="1"/>
    <col min="5926" max="5927" width="9.08984375" style="33" bestFit="1" customWidth="1"/>
    <col min="5928" max="5928" width="8.08984375" style="33" bestFit="1" customWidth="1"/>
    <col min="5929" max="5929" width="9.08984375" style="33" bestFit="1" customWidth="1"/>
    <col min="5930" max="5930" width="7" style="33" bestFit="1" customWidth="1"/>
    <col min="5931" max="5933" width="10.08984375" style="33" customWidth="1"/>
    <col min="5934" max="5934" width="5.6328125" style="33" customWidth="1"/>
    <col min="5935" max="6147" width="9" style="33"/>
    <col min="6148" max="6148" width="10.90625" style="33" customWidth="1"/>
    <col min="6149" max="6149" width="10.36328125" style="33" customWidth="1"/>
    <col min="6150" max="6150" width="8.08984375" style="33" bestFit="1" customWidth="1"/>
    <col min="6151" max="6151" width="6.453125" style="33" bestFit="1" customWidth="1"/>
    <col min="6152" max="6152" width="8.08984375" style="33" bestFit="1" customWidth="1"/>
    <col min="6153" max="6155" width="6.453125" style="33" bestFit="1" customWidth="1"/>
    <col min="6156" max="6156" width="8.08984375" style="33" bestFit="1" customWidth="1"/>
    <col min="6157" max="6157" width="6.453125" style="33" bestFit="1" customWidth="1"/>
    <col min="6158" max="6158" width="8.08984375" style="33" bestFit="1" customWidth="1"/>
    <col min="6159" max="6159" width="8.08984375" style="33" customWidth="1"/>
    <col min="6160" max="6160" width="6.453125" style="33" customWidth="1"/>
    <col min="6161" max="6162" width="8.08984375" style="33" customWidth="1"/>
    <col min="6163" max="6163" width="6.453125" style="33" customWidth="1"/>
    <col min="6164" max="6168" width="8.08984375" style="33" customWidth="1"/>
    <col min="6169" max="6169" width="6.453125" style="33" customWidth="1"/>
    <col min="6170" max="6171" width="8.08984375" style="33" customWidth="1"/>
    <col min="6172" max="6172" width="6.453125" style="33" customWidth="1"/>
    <col min="6173" max="6174" width="8.08984375" style="33" customWidth="1"/>
    <col min="6175" max="6175" width="6.453125" style="33" customWidth="1"/>
    <col min="6176" max="6177" width="8.08984375" style="33" customWidth="1"/>
    <col min="6178" max="6178" width="6.453125" style="33" customWidth="1"/>
    <col min="6179" max="6179" width="8.08984375" style="33" customWidth="1"/>
    <col min="6180" max="6180" width="9.08984375" style="33" bestFit="1" customWidth="1"/>
    <col min="6181" max="6181" width="8.08984375" style="33" bestFit="1" customWidth="1"/>
    <col min="6182" max="6183" width="9.08984375" style="33" bestFit="1" customWidth="1"/>
    <col min="6184" max="6184" width="8.08984375" style="33" bestFit="1" customWidth="1"/>
    <col min="6185" max="6185" width="9.08984375" style="33" bestFit="1" customWidth="1"/>
    <col min="6186" max="6186" width="7" style="33" bestFit="1" customWidth="1"/>
    <col min="6187" max="6189" width="10.08984375" style="33" customWidth="1"/>
    <col min="6190" max="6190" width="5.6328125" style="33" customWidth="1"/>
    <col min="6191" max="6403" width="9" style="33"/>
    <col min="6404" max="6404" width="10.90625" style="33" customWidth="1"/>
    <col min="6405" max="6405" width="10.36328125" style="33" customWidth="1"/>
    <col min="6406" max="6406" width="8.08984375" style="33" bestFit="1" customWidth="1"/>
    <col min="6407" max="6407" width="6.453125" style="33" bestFit="1" customWidth="1"/>
    <col min="6408" max="6408" width="8.08984375" style="33" bestFit="1" customWidth="1"/>
    <col min="6409" max="6411" width="6.453125" style="33" bestFit="1" customWidth="1"/>
    <col min="6412" max="6412" width="8.08984375" style="33" bestFit="1" customWidth="1"/>
    <col min="6413" max="6413" width="6.453125" style="33" bestFit="1" customWidth="1"/>
    <col min="6414" max="6414" width="8.08984375" style="33" bestFit="1" customWidth="1"/>
    <col min="6415" max="6415" width="8.08984375" style="33" customWidth="1"/>
    <col min="6416" max="6416" width="6.453125" style="33" customWidth="1"/>
    <col min="6417" max="6418" width="8.08984375" style="33" customWidth="1"/>
    <col min="6419" max="6419" width="6.453125" style="33" customWidth="1"/>
    <col min="6420" max="6424" width="8.08984375" style="33" customWidth="1"/>
    <col min="6425" max="6425" width="6.453125" style="33" customWidth="1"/>
    <col min="6426" max="6427" width="8.08984375" style="33" customWidth="1"/>
    <col min="6428" max="6428" width="6.453125" style="33" customWidth="1"/>
    <col min="6429" max="6430" width="8.08984375" style="33" customWidth="1"/>
    <col min="6431" max="6431" width="6.453125" style="33" customWidth="1"/>
    <col min="6432" max="6433" width="8.08984375" style="33" customWidth="1"/>
    <col min="6434" max="6434" width="6.453125" style="33" customWidth="1"/>
    <col min="6435" max="6435" width="8.08984375" style="33" customWidth="1"/>
    <col min="6436" max="6436" width="9.08984375" style="33" bestFit="1" customWidth="1"/>
    <col min="6437" max="6437" width="8.08984375" style="33" bestFit="1" customWidth="1"/>
    <col min="6438" max="6439" width="9.08984375" style="33" bestFit="1" customWidth="1"/>
    <col min="6440" max="6440" width="8.08984375" style="33" bestFit="1" customWidth="1"/>
    <col min="6441" max="6441" width="9.08984375" style="33" bestFit="1" customWidth="1"/>
    <col min="6442" max="6442" width="7" style="33" bestFit="1" customWidth="1"/>
    <col min="6443" max="6445" width="10.08984375" style="33" customWidth="1"/>
    <col min="6446" max="6446" width="5.6328125" style="33" customWidth="1"/>
    <col min="6447" max="6659" width="9" style="33"/>
    <col min="6660" max="6660" width="10.90625" style="33" customWidth="1"/>
    <col min="6661" max="6661" width="10.36328125" style="33" customWidth="1"/>
    <col min="6662" max="6662" width="8.08984375" style="33" bestFit="1" customWidth="1"/>
    <col min="6663" max="6663" width="6.453125" style="33" bestFit="1" customWidth="1"/>
    <col min="6664" max="6664" width="8.08984375" style="33" bestFit="1" customWidth="1"/>
    <col min="6665" max="6667" width="6.453125" style="33" bestFit="1" customWidth="1"/>
    <col min="6668" max="6668" width="8.08984375" style="33" bestFit="1" customWidth="1"/>
    <col min="6669" max="6669" width="6.453125" style="33" bestFit="1" customWidth="1"/>
    <col min="6670" max="6670" width="8.08984375" style="33" bestFit="1" customWidth="1"/>
    <col min="6671" max="6671" width="8.08984375" style="33" customWidth="1"/>
    <col min="6672" max="6672" width="6.453125" style="33" customWidth="1"/>
    <col min="6673" max="6674" width="8.08984375" style="33" customWidth="1"/>
    <col min="6675" max="6675" width="6.453125" style="33" customWidth="1"/>
    <col min="6676" max="6680" width="8.08984375" style="33" customWidth="1"/>
    <col min="6681" max="6681" width="6.453125" style="33" customWidth="1"/>
    <col min="6682" max="6683" width="8.08984375" style="33" customWidth="1"/>
    <col min="6684" max="6684" width="6.453125" style="33" customWidth="1"/>
    <col min="6685" max="6686" width="8.08984375" style="33" customWidth="1"/>
    <col min="6687" max="6687" width="6.453125" style="33" customWidth="1"/>
    <col min="6688" max="6689" width="8.08984375" style="33" customWidth="1"/>
    <col min="6690" max="6690" width="6.453125" style="33" customWidth="1"/>
    <col min="6691" max="6691" width="8.08984375" style="33" customWidth="1"/>
    <col min="6692" max="6692" width="9.08984375" style="33" bestFit="1" customWidth="1"/>
    <col min="6693" max="6693" width="8.08984375" style="33" bestFit="1" customWidth="1"/>
    <col min="6694" max="6695" width="9.08984375" style="33" bestFit="1" customWidth="1"/>
    <col min="6696" max="6696" width="8.08984375" style="33" bestFit="1" customWidth="1"/>
    <col min="6697" max="6697" width="9.08984375" style="33" bestFit="1" customWidth="1"/>
    <col min="6698" max="6698" width="7" style="33" bestFit="1" customWidth="1"/>
    <col min="6699" max="6701" width="10.08984375" style="33" customWidth="1"/>
    <col min="6702" max="6702" width="5.6328125" style="33" customWidth="1"/>
    <col min="6703" max="6915" width="9" style="33"/>
    <col min="6916" max="6916" width="10.90625" style="33" customWidth="1"/>
    <col min="6917" max="6917" width="10.36328125" style="33" customWidth="1"/>
    <col min="6918" max="6918" width="8.08984375" style="33" bestFit="1" customWidth="1"/>
    <col min="6919" max="6919" width="6.453125" style="33" bestFit="1" customWidth="1"/>
    <col min="6920" max="6920" width="8.08984375" style="33" bestFit="1" customWidth="1"/>
    <col min="6921" max="6923" width="6.453125" style="33" bestFit="1" customWidth="1"/>
    <col min="6924" max="6924" width="8.08984375" style="33" bestFit="1" customWidth="1"/>
    <col min="6925" max="6925" width="6.453125" style="33" bestFit="1" customWidth="1"/>
    <col min="6926" max="6926" width="8.08984375" style="33" bestFit="1" customWidth="1"/>
    <col min="6927" max="6927" width="8.08984375" style="33" customWidth="1"/>
    <col min="6928" max="6928" width="6.453125" style="33" customWidth="1"/>
    <col min="6929" max="6930" width="8.08984375" style="33" customWidth="1"/>
    <col min="6931" max="6931" width="6.453125" style="33" customWidth="1"/>
    <col min="6932" max="6936" width="8.08984375" style="33" customWidth="1"/>
    <col min="6937" max="6937" width="6.453125" style="33" customWidth="1"/>
    <col min="6938" max="6939" width="8.08984375" style="33" customWidth="1"/>
    <col min="6940" max="6940" width="6.453125" style="33" customWidth="1"/>
    <col min="6941" max="6942" width="8.08984375" style="33" customWidth="1"/>
    <col min="6943" max="6943" width="6.453125" style="33" customWidth="1"/>
    <col min="6944" max="6945" width="8.08984375" style="33" customWidth="1"/>
    <col min="6946" max="6946" width="6.453125" style="33" customWidth="1"/>
    <col min="6947" max="6947" width="8.08984375" style="33" customWidth="1"/>
    <col min="6948" max="6948" width="9.08984375" style="33" bestFit="1" customWidth="1"/>
    <col min="6949" max="6949" width="8.08984375" style="33" bestFit="1" customWidth="1"/>
    <col min="6950" max="6951" width="9.08984375" style="33" bestFit="1" customWidth="1"/>
    <col min="6952" max="6952" width="8.08984375" style="33" bestFit="1" customWidth="1"/>
    <col min="6953" max="6953" width="9.08984375" style="33" bestFit="1" customWidth="1"/>
    <col min="6954" max="6954" width="7" style="33" bestFit="1" customWidth="1"/>
    <col min="6955" max="6957" width="10.08984375" style="33" customWidth="1"/>
    <col min="6958" max="6958" width="5.6328125" style="33" customWidth="1"/>
    <col min="6959" max="7171" width="9" style="33"/>
    <col min="7172" max="7172" width="10.90625" style="33" customWidth="1"/>
    <col min="7173" max="7173" width="10.36328125" style="33" customWidth="1"/>
    <col min="7174" max="7174" width="8.08984375" style="33" bestFit="1" customWidth="1"/>
    <col min="7175" max="7175" width="6.453125" style="33" bestFit="1" customWidth="1"/>
    <col min="7176" max="7176" width="8.08984375" style="33" bestFit="1" customWidth="1"/>
    <col min="7177" max="7179" width="6.453125" style="33" bestFit="1" customWidth="1"/>
    <col min="7180" max="7180" width="8.08984375" style="33" bestFit="1" customWidth="1"/>
    <col min="7181" max="7181" width="6.453125" style="33" bestFit="1" customWidth="1"/>
    <col min="7182" max="7182" width="8.08984375" style="33" bestFit="1" customWidth="1"/>
    <col min="7183" max="7183" width="8.08984375" style="33" customWidth="1"/>
    <col min="7184" max="7184" width="6.453125" style="33" customWidth="1"/>
    <col min="7185" max="7186" width="8.08984375" style="33" customWidth="1"/>
    <col min="7187" max="7187" width="6.453125" style="33" customWidth="1"/>
    <col min="7188" max="7192" width="8.08984375" style="33" customWidth="1"/>
    <col min="7193" max="7193" width="6.453125" style="33" customWidth="1"/>
    <col min="7194" max="7195" width="8.08984375" style="33" customWidth="1"/>
    <col min="7196" max="7196" width="6.453125" style="33" customWidth="1"/>
    <col min="7197" max="7198" width="8.08984375" style="33" customWidth="1"/>
    <col min="7199" max="7199" width="6.453125" style="33" customWidth="1"/>
    <col min="7200" max="7201" width="8.08984375" style="33" customWidth="1"/>
    <col min="7202" max="7202" width="6.453125" style="33" customWidth="1"/>
    <col min="7203" max="7203" width="8.08984375" style="33" customWidth="1"/>
    <col min="7204" max="7204" width="9.08984375" style="33" bestFit="1" customWidth="1"/>
    <col min="7205" max="7205" width="8.08984375" style="33" bestFit="1" customWidth="1"/>
    <col min="7206" max="7207" width="9.08984375" style="33" bestFit="1" customWidth="1"/>
    <col min="7208" max="7208" width="8.08984375" style="33" bestFit="1" customWidth="1"/>
    <col min="7209" max="7209" width="9.08984375" style="33" bestFit="1" customWidth="1"/>
    <col min="7210" max="7210" width="7" style="33" bestFit="1" customWidth="1"/>
    <col min="7211" max="7213" width="10.08984375" style="33" customWidth="1"/>
    <col min="7214" max="7214" width="5.6328125" style="33" customWidth="1"/>
    <col min="7215" max="7427" width="9" style="33"/>
    <col min="7428" max="7428" width="10.90625" style="33" customWidth="1"/>
    <col min="7429" max="7429" width="10.36328125" style="33" customWidth="1"/>
    <col min="7430" max="7430" width="8.08984375" style="33" bestFit="1" customWidth="1"/>
    <col min="7431" max="7431" width="6.453125" style="33" bestFit="1" customWidth="1"/>
    <col min="7432" max="7432" width="8.08984375" style="33" bestFit="1" customWidth="1"/>
    <col min="7433" max="7435" width="6.453125" style="33" bestFit="1" customWidth="1"/>
    <col min="7436" max="7436" width="8.08984375" style="33" bestFit="1" customWidth="1"/>
    <col min="7437" max="7437" width="6.453125" style="33" bestFit="1" customWidth="1"/>
    <col min="7438" max="7438" width="8.08984375" style="33" bestFit="1" customWidth="1"/>
    <col min="7439" max="7439" width="8.08984375" style="33" customWidth="1"/>
    <col min="7440" max="7440" width="6.453125" style="33" customWidth="1"/>
    <col min="7441" max="7442" width="8.08984375" style="33" customWidth="1"/>
    <col min="7443" max="7443" width="6.453125" style="33" customWidth="1"/>
    <col min="7444" max="7448" width="8.08984375" style="33" customWidth="1"/>
    <col min="7449" max="7449" width="6.453125" style="33" customWidth="1"/>
    <col min="7450" max="7451" width="8.08984375" style="33" customWidth="1"/>
    <col min="7452" max="7452" width="6.453125" style="33" customWidth="1"/>
    <col min="7453" max="7454" width="8.08984375" style="33" customWidth="1"/>
    <col min="7455" max="7455" width="6.453125" style="33" customWidth="1"/>
    <col min="7456" max="7457" width="8.08984375" style="33" customWidth="1"/>
    <col min="7458" max="7458" width="6.453125" style="33" customWidth="1"/>
    <col min="7459" max="7459" width="8.08984375" style="33" customWidth="1"/>
    <col min="7460" max="7460" width="9.08984375" style="33" bestFit="1" customWidth="1"/>
    <col min="7461" max="7461" width="8.08984375" style="33" bestFit="1" customWidth="1"/>
    <col min="7462" max="7463" width="9.08984375" style="33" bestFit="1" customWidth="1"/>
    <col min="7464" max="7464" width="8.08984375" style="33" bestFit="1" customWidth="1"/>
    <col min="7465" max="7465" width="9.08984375" style="33" bestFit="1" customWidth="1"/>
    <col min="7466" max="7466" width="7" style="33" bestFit="1" customWidth="1"/>
    <col min="7467" max="7469" width="10.08984375" style="33" customWidth="1"/>
    <col min="7470" max="7470" width="5.6328125" style="33" customWidth="1"/>
    <col min="7471" max="7683" width="9" style="33"/>
    <col min="7684" max="7684" width="10.90625" style="33" customWidth="1"/>
    <col min="7685" max="7685" width="10.36328125" style="33" customWidth="1"/>
    <col min="7686" max="7686" width="8.08984375" style="33" bestFit="1" customWidth="1"/>
    <col min="7687" max="7687" width="6.453125" style="33" bestFit="1" customWidth="1"/>
    <col min="7688" max="7688" width="8.08984375" style="33" bestFit="1" customWidth="1"/>
    <col min="7689" max="7691" width="6.453125" style="33" bestFit="1" customWidth="1"/>
    <col min="7692" max="7692" width="8.08984375" style="33" bestFit="1" customWidth="1"/>
    <col min="7693" max="7693" width="6.453125" style="33" bestFit="1" customWidth="1"/>
    <col min="7694" max="7694" width="8.08984375" style="33" bestFit="1" customWidth="1"/>
    <col min="7695" max="7695" width="8.08984375" style="33" customWidth="1"/>
    <col min="7696" max="7696" width="6.453125" style="33" customWidth="1"/>
    <col min="7697" max="7698" width="8.08984375" style="33" customWidth="1"/>
    <col min="7699" max="7699" width="6.453125" style="33" customWidth="1"/>
    <col min="7700" max="7704" width="8.08984375" style="33" customWidth="1"/>
    <col min="7705" max="7705" width="6.453125" style="33" customWidth="1"/>
    <col min="7706" max="7707" width="8.08984375" style="33" customWidth="1"/>
    <col min="7708" max="7708" width="6.453125" style="33" customWidth="1"/>
    <col min="7709" max="7710" width="8.08984375" style="33" customWidth="1"/>
    <col min="7711" max="7711" width="6.453125" style="33" customWidth="1"/>
    <col min="7712" max="7713" width="8.08984375" style="33" customWidth="1"/>
    <col min="7714" max="7714" width="6.453125" style="33" customWidth="1"/>
    <col min="7715" max="7715" width="8.08984375" style="33" customWidth="1"/>
    <col min="7716" max="7716" width="9.08984375" style="33" bestFit="1" customWidth="1"/>
    <col min="7717" max="7717" width="8.08984375" style="33" bestFit="1" customWidth="1"/>
    <col min="7718" max="7719" width="9.08984375" style="33" bestFit="1" customWidth="1"/>
    <col min="7720" max="7720" width="8.08984375" style="33" bestFit="1" customWidth="1"/>
    <col min="7721" max="7721" width="9.08984375" style="33" bestFit="1" customWidth="1"/>
    <col min="7722" max="7722" width="7" style="33" bestFit="1" customWidth="1"/>
    <col min="7723" max="7725" width="10.08984375" style="33" customWidth="1"/>
    <col min="7726" max="7726" width="5.6328125" style="33" customWidth="1"/>
    <col min="7727" max="7939" width="9" style="33"/>
    <col min="7940" max="7940" width="10.90625" style="33" customWidth="1"/>
    <col min="7941" max="7941" width="10.36328125" style="33" customWidth="1"/>
    <col min="7942" max="7942" width="8.08984375" style="33" bestFit="1" customWidth="1"/>
    <col min="7943" max="7943" width="6.453125" style="33" bestFit="1" customWidth="1"/>
    <col min="7944" max="7944" width="8.08984375" style="33" bestFit="1" customWidth="1"/>
    <col min="7945" max="7947" width="6.453125" style="33" bestFit="1" customWidth="1"/>
    <col min="7948" max="7948" width="8.08984375" style="33" bestFit="1" customWidth="1"/>
    <col min="7949" max="7949" width="6.453125" style="33" bestFit="1" customWidth="1"/>
    <col min="7950" max="7950" width="8.08984375" style="33" bestFit="1" customWidth="1"/>
    <col min="7951" max="7951" width="8.08984375" style="33" customWidth="1"/>
    <col min="7952" max="7952" width="6.453125" style="33" customWidth="1"/>
    <col min="7953" max="7954" width="8.08984375" style="33" customWidth="1"/>
    <col min="7955" max="7955" width="6.453125" style="33" customWidth="1"/>
    <col min="7956" max="7960" width="8.08984375" style="33" customWidth="1"/>
    <col min="7961" max="7961" width="6.453125" style="33" customWidth="1"/>
    <col min="7962" max="7963" width="8.08984375" style="33" customWidth="1"/>
    <col min="7964" max="7964" width="6.453125" style="33" customWidth="1"/>
    <col min="7965" max="7966" width="8.08984375" style="33" customWidth="1"/>
    <col min="7967" max="7967" width="6.453125" style="33" customWidth="1"/>
    <col min="7968" max="7969" width="8.08984375" style="33" customWidth="1"/>
    <col min="7970" max="7970" width="6.453125" style="33" customWidth="1"/>
    <col min="7971" max="7971" width="8.08984375" style="33" customWidth="1"/>
    <col min="7972" max="7972" width="9.08984375" style="33" bestFit="1" customWidth="1"/>
    <col min="7973" max="7973" width="8.08984375" style="33" bestFit="1" customWidth="1"/>
    <col min="7974" max="7975" width="9.08984375" style="33" bestFit="1" customWidth="1"/>
    <col min="7976" max="7976" width="8.08984375" style="33" bestFit="1" customWidth="1"/>
    <col min="7977" max="7977" width="9.08984375" style="33" bestFit="1" customWidth="1"/>
    <col min="7978" max="7978" width="7" style="33" bestFit="1" customWidth="1"/>
    <col min="7979" max="7981" width="10.08984375" style="33" customWidth="1"/>
    <col min="7982" max="7982" width="5.6328125" style="33" customWidth="1"/>
    <col min="7983" max="8195" width="9" style="33"/>
    <col min="8196" max="8196" width="10.90625" style="33" customWidth="1"/>
    <col min="8197" max="8197" width="10.36328125" style="33" customWidth="1"/>
    <col min="8198" max="8198" width="8.08984375" style="33" bestFit="1" customWidth="1"/>
    <col min="8199" max="8199" width="6.453125" style="33" bestFit="1" customWidth="1"/>
    <col min="8200" max="8200" width="8.08984375" style="33" bestFit="1" customWidth="1"/>
    <col min="8201" max="8203" width="6.453125" style="33" bestFit="1" customWidth="1"/>
    <col min="8204" max="8204" width="8.08984375" style="33" bestFit="1" customWidth="1"/>
    <col min="8205" max="8205" width="6.453125" style="33" bestFit="1" customWidth="1"/>
    <col min="8206" max="8206" width="8.08984375" style="33" bestFit="1" customWidth="1"/>
    <col min="8207" max="8207" width="8.08984375" style="33" customWidth="1"/>
    <col min="8208" max="8208" width="6.453125" style="33" customWidth="1"/>
    <col min="8209" max="8210" width="8.08984375" style="33" customWidth="1"/>
    <col min="8211" max="8211" width="6.453125" style="33" customWidth="1"/>
    <col min="8212" max="8216" width="8.08984375" style="33" customWidth="1"/>
    <col min="8217" max="8217" width="6.453125" style="33" customWidth="1"/>
    <col min="8218" max="8219" width="8.08984375" style="33" customWidth="1"/>
    <col min="8220" max="8220" width="6.453125" style="33" customWidth="1"/>
    <col min="8221" max="8222" width="8.08984375" style="33" customWidth="1"/>
    <col min="8223" max="8223" width="6.453125" style="33" customWidth="1"/>
    <col min="8224" max="8225" width="8.08984375" style="33" customWidth="1"/>
    <col min="8226" max="8226" width="6.453125" style="33" customWidth="1"/>
    <col min="8227" max="8227" width="8.08984375" style="33" customWidth="1"/>
    <col min="8228" max="8228" width="9.08984375" style="33" bestFit="1" customWidth="1"/>
    <col min="8229" max="8229" width="8.08984375" style="33" bestFit="1" customWidth="1"/>
    <col min="8230" max="8231" width="9.08984375" style="33" bestFit="1" customWidth="1"/>
    <col min="8232" max="8232" width="8.08984375" style="33" bestFit="1" customWidth="1"/>
    <col min="8233" max="8233" width="9.08984375" style="33" bestFit="1" customWidth="1"/>
    <col min="8234" max="8234" width="7" style="33" bestFit="1" customWidth="1"/>
    <col min="8235" max="8237" width="10.08984375" style="33" customWidth="1"/>
    <col min="8238" max="8238" width="5.6328125" style="33" customWidth="1"/>
    <col min="8239" max="8451" width="9" style="33"/>
    <col min="8452" max="8452" width="10.90625" style="33" customWidth="1"/>
    <col min="8453" max="8453" width="10.36328125" style="33" customWidth="1"/>
    <col min="8454" max="8454" width="8.08984375" style="33" bestFit="1" customWidth="1"/>
    <col min="8455" max="8455" width="6.453125" style="33" bestFit="1" customWidth="1"/>
    <col min="8456" max="8456" width="8.08984375" style="33" bestFit="1" customWidth="1"/>
    <col min="8457" max="8459" width="6.453125" style="33" bestFit="1" customWidth="1"/>
    <col min="8460" max="8460" width="8.08984375" style="33" bestFit="1" customWidth="1"/>
    <col min="8461" max="8461" width="6.453125" style="33" bestFit="1" customWidth="1"/>
    <col min="8462" max="8462" width="8.08984375" style="33" bestFit="1" customWidth="1"/>
    <col min="8463" max="8463" width="8.08984375" style="33" customWidth="1"/>
    <col min="8464" max="8464" width="6.453125" style="33" customWidth="1"/>
    <col min="8465" max="8466" width="8.08984375" style="33" customWidth="1"/>
    <col min="8467" max="8467" width="6.453125" style="33" customWidth="1"/>
    <col min="8468" max="8472" width="8.08984375" style="33" customWidth="1"/>
    <col min="8473" max="8473" width="6.453125" style="33" customWidth="1"/>
    <col min="8474" max="8475" width="8.08984375" style="33" customWidth="1"/>
    <col min="8476" max="8476" width="6.453125" style="33" customWidth="1"/>
    <col min="8477" max="8478" width="8.08984375" style="33" customWidth="1"/>
    <col min="8479" max="8479" width="6.453125" style="33" customWidth="1"/>
    <col min="8480" max="8481" width="8.08984375" style="33" customWidth="1"/>
    <col min="8482" max="8482" width="6.453125" style="33" customWidth="1"/>
    <col min="8483" max="8483" width="8.08984375" style="33" customWidth="1"/>
    <col min="8484" max="8484" width="9.08984375" style="33" bestFit="1" customWidth="1"/>
    <col min="8485" max="8485" width="8.08984375" style="33" bestFit="1" customWidth="1"/>
    <col min="8486" max="8487" width="9.08984375" style="33" bestFit="1" customWidth="1"/>
    <col min="8488" max="8488" width="8.08984375" style="33" bestFit="1" customWidth="1"/>
    <col min="8489" max="8489" width="9.08984375" style="33" bestFit="1" customWidth="1"/>
    <col min="8490" max="8490" width="7" style="33" bestFit="1" customWidth="1"/>
    <col min="8491" max="8493" width="10.08984375" style="33" customWidth="1"/>
    <col min="8494" max="8494" width="5.6328125" style="33" customWidth="1"/>
    <col min="8495" max="8707" width="9" style="33"/>
    <col min="8708" max="8708" width="10.90625" style="33" customWidth="1"/>
    <col min="8709" max="8709" width="10.36328125" style="33" customWidth="1"/>
    <col min="8710" max="8710" width="8.08984375" style="33" bestFit="1" customWidth="1"/>
    <col min="8711" max="8711" width="6.453125" style="33" bestFit="1" customWidth="1"/>
    <col min="8712" max="8712" width="8.08984375" style="33" bestFit="1" customWidth="1"/>
    <col min="8713" max="8715" width="6.453125" style="33" bestFit="1" customWidth="1"/>
    <col min="8716" max="8716" width="8.08984375" style="33" bestFit="1" customWidth="1"/>
    <col min="8717" max="8717" width="6.453125" style="33" bestFit="1" customWidth="1"/>
    <col min="8718" max="8718" width="8.08984375" style="33" bestFit="1" customWidth="1"/>
    <col min="8719" max="8719" width="8.08984375" style="33" customWidth="1"/>
    <col min="8720" max="8720" width="6.453125" style="33" customWidth="1"/>
    <col min="8721" max="8722" width="8.08984375" style="33" customWidth="1"/>
    <col min="8723" max="8723" width="6.453125" style="33" customWidth="1"/>
    <col min="8724" max="8728" width="8.08984375" style="33" customWidth="1"/>
    <col min="8729" max="8729" width="6.453125" style="33" customWidth="1"/>
    <col min="8730" max="8731" width="8.08984375" style="33" customWidth="1"/>
    <col min="8732" max="8732" width="6.453125" style="33" customWidth="1"/>
    <col min="8733" max="8734" width="8.08984375" style="33" customWidth="1"/>
    <col min="8735" max="8735" width="6.453125" style="33" customWidth="1"/>
    <col min="8736" max="8737" width="8.08984375" style="33" customWidth="1"/>
    <col min="8738" max="8738" width="6.453125" style="33" customWidth="1"/>
    <col min="8739" max="8739" width="8.08984375" style="33" customWidth="1"/>
    <col min="8740" max="8740" width="9.08984375" style="33" bestFit="1" customWidth="1"/>
    <col min="8741" max="8741" width="8.08984375" style="33" bestFit="1" customWidth="1"/>
    <col min="8742" max="8743" width="9.08984375" style="33" bestFit="1" customWidth="1"/>
    <col min="8744" max="8744" width="8.08984375" style="33" bestFit="1" customWidth="1"/>
    <col min="8745" max="8745" width="9.08984375" style="33" bestFit="1" customWidth="1"/>
    <col min="8746" max="8746" width="7" style="33" bestFit="1" customWidth="1"/>
    <col min="8747" max="8749" width="10.08984375" style="33" customWidth="1"/>
    <col min="8750" max="8750" width="5.6328125" style="33" customWidth="1"/>
    <col min="8751" max="8963" width="9" style="33"/>
    <col min="8964" max="8964" width="10.90625" style="33" customWidth="1"/>
    <col min="8965" max="8965" width="10.36328125" style="33" customWidth="1"/>
    <col min="8966" max="8966" width="8.08984375" style="33" bestFit="1" customWidth="1"/>
    <col min="8967" max="8967" width="6.453125" style="33" bestFit="1" customWidth="1"/>
    <col min="8968" max="8968" width="8.08984375" style="33" bestFit="1" customWidth="1"/>
    <col min="8969" max="8971" width="6.453125" style="33" bestFit="1" customWidth="1"/>
    <col min="8972" max="8972" width="8.08984375" style="33" bestFit="1" customWidth="1"/>
    <col min="8973" max="8973" width="6.453125" style="33" bestFit="1" customWidth="1"/>
    <col min="8974" max="8974" width="8.08984375" style="33" bestFit="1" customWidth="1"/>
    <col min="8975" max="8975" width="8.08984375" style="33" customWidth="1"/>
    <col min="8976" max="8976" width="6.453125" style="33" customWidth="1"/>
    <col min="8977" max="8978" width="8.08984375" style="33" customWidth="1"/>
    <col min="8979" max="8979" width="6.453125" style="33" customWidth="1"/>
    <col min="8980" max="8984" width="8.08984375" style="33" customWidth="1"/>
    <col min="8985" max="8985" width="6.453125" style="33" customWidth="1"/>
    <col min="8986" max="8987" width="8.08984375" style="33" customWidth="1"/>
    <col min="8988" max="8988" width="6.453125" style="33" customWidth="1"/>
    <col min="8989" max="8990" width="8.08984375" style="33" customWidth="1"/>
    <col min="8991" max="8991" width="6.453125" style="33" customWidth="1"/>
    <col min="8992" max="8993" width="8.08984375" style="33" customWidth="1"/>
    <col min="8994" max="8994" width="6.453125" style="33" customWidth="1"/>
    <col min="8995" max="8995" width="8.08984375" style="33" customWidth="1"/>
    <col min="8996" max="8996" width="9.08984375" style="33" bestFit="1" customWidth="1"/>
    <col min="8997" max="8997" width="8.08984375" style="33" bestFit="1" customWidth="1"/>
    <col min="8998" max="8999" width="9.08984375" style="33" bestFit="1" customWidth="1"/>
    <col min="9000" max="9000" width="8.08984375" style="33" bestFit="1" customWidth="1"/>
    <col min="9001" max="9001" width="9.08984375" style="33" bestFit="1" customWidth="1"/>
    <col min="9002" max="9002" width="7" style="33" bestFit="1" customWidth="1"/>
    <col min="9003" max="9005" width="10.08984375" style="33" customWidth="1"/>
    <col min="9006" max="9006" width="5.6328125" style="33" customWidth="1"/>
    <col min="9007" max="9219" width="9" style="33"/>
    <col min="9220" max="9220" width="10.90625" style="33" customWidth="1"/>
    <col min="9221" max="9221" width="10.36328125" style="33" customWidth="1"/>
    <col min="9222" max="9222" width="8.08984375" style="33" bestFit="1" customWidth="1"/>
    <col min="9223" max="9223" width="6.453125" style="33" bestFit="1" customWidth="1"/>
    <col min="9224" max="9224" width="8.08984375" style="33" bestFit="1" customWidth="1"/>
    <col min="9225" max="9227" width="6.453125" style="33" bestFit="1" customWidth="1"/>
    <col min="9228" max="9228" width="8.08984375" style="33" bestFit="1" customWidth="1"/>
    <col min="9229" max="9229" width="6.453125" style="33" bestFit="1" customWidth="1"/>
    <col min="9230" max="9230" width="8.08984375" style="33" bestFit="1" customWidth="1"/>
    <col min="9231" max="9231" width="8.08984375" style="33" customWidth="1"/>
    <col min="9232" max="9232" width="6.453125" style="33" customWidth="1"/>
    <col min="9233" max="9234" width="8.08984375" style="33" customWidth="1"/>
    <col min="9235" max="9235" width="6.453125" style="33" customWidth="1"/>
    <col min="9236" max="9240" width="8.08984375" style="33" customWidth="1"/>
    <col min="9241" max="9241" width="6.453125" style="33" customWidth="1"/>
    <col min="9242" max="9243" width="8.08984375" style="33" customWidth="1"/>
    <col min="9244" max="9244" width="6.453125" style="33" customWidth="1"/>
    <col min="9245" max="9246" width="8.08984375" style="33" customWidth="1"/>
    <col min="9247" max="9247" width="6.453125" style="33" customWidth="1"/>
    <col min="9248" max="9249" width="8.08984375" style="33" customWidth="1"/>
    <col min="9250" max="9250" width="6.453125" style="33" customWidth="1"/>
    <col min="9251" max="9251" width="8.08984375" style="33" customWidth="1"/>
    <col min="9252" max="9252" width="9.08984375" style="33" bestFit="1" customWidth="1"/>
    <col min="9253" max="9253" width="8.08984375" style="33" bestFit="1" customWidth="1"/>
    <col min="9254" max="9255" width="9.08984375" style="33" bestFit="1" customWidth="1"/>
    <col min="9256" max="9256" width="8.08984375" style="33" bestFit="1" customWidth="1"/>
    <col min="9257" max="9257" width="9.08984375" style="33" bestFit="1" customWidth="1"/>
    <col min="9258" max="9258" width="7" style="33" bestFit="1" customWidth="1"/>
    <col min="9259" max="9261" width="10.08984375" style="33" customWidth="1"/>
    <col min="9262" max="9262" width="5.6328125" style="33" customWidth="1"/>
    <col min="9263" max="9475" width="9" style="33"/>
    <col min="9476" max="9476" width="10.90625" style="33" customWidth="1"/>
    <col min="9477" max="9477" width="10.36328125" style="33" customWidth="1"/>
    <col min="9478" max="9478" width="8.08984375" style="33" bestFit="1" customWidth="1"/>
    <col min="9479" max="9479" width="6.453125" style="33" bestFit="1" customWidth="1"/>
    <col min="9480" max="9480" width="8.08984375" style="33" bestFit="1" customWidth="1"/>
    <col min="9481" max="9483" width="6.453125" style="33" bestFit="1" customWidth="1"/>
    <col min="9484" max="9484" width="8.08984375" style="33" bestFit="1" customWidth="1"/>
    <col min="9485" max="9485" width="6.453125" style="33" bestFit="1" customWidth="1"/>
    <col min="9486" max="9486" width="8.08984375" style="33" bestFit="1" customWidth="1"/>
    <col min="9487" max="9487" width="8.08984375" style="33" customWidth="1"/>
    <col min="9488" max="9488" width="6.453125" style="33" customWidth="1"/>
    <col min="9489" max="9490" width="8.08984375" style="33" customWidth="1"/>
    <col min="9491" max="9491" width="6.453125" style="33" customWidth="1"/>
    <col min="9492" max="9496" width="8.08984375" style="33" customWidth="1"/>
    <col min="9497" max="9497" width="6.453125" style="33" customWidth="1"/>
    <col min="9498" max="9499" width="8.08984375" style="33" customWidth="1"/>
    <col min="9500" max="9500" width="6.453125" style="33" customWidth="1"/>
    <col min="9501" max="9502" width="8.08984375" style="33" customWidth="1"/>
    <col min="9503" max="9503" width="6.453125" style="33" customWidth="1"/>
    <col min="9504" max="9505" width="8.08984375" style="33" customWidth="1"/>
    <col min="9506" max="9506" width="6.453125" style="33" customWidth="1"/>
    <col min="9507" max="9507" width="8.08984375" style="33" customWidth="1"/>
    <col min="9508" max="9508" width="9.08984375" style="33" bestFit="1" customWidth="1"/>
    <col min="9509" max="9509" width="8.08984375" style="33" bestFit="1" customWidth="1"/>
    <col min="9510" max="9511" width="9.08984375" style="33" bestFit="1" customWidth="1"/>
    <col min="9512" max="9512" width="8.08984375" style="33" bestFit="1" customWidth="1"/>
    <col min="9513" max="9513" width="9.08984375" style="33" bestFit="1" customWidth="1"/>
    <col min="9514" max="9514" width="7" style="33" bestFit="1" customWidth="1"/>
    <col min="9515" max="9517" width="10.08984375" style="33" customWidth="1"/>
    <col min="9518" max="9518" width="5.6328125" style="33" customWidth="1"/>
    <col min="9519" max="9731" width="9" style="33"/>
    <col min="9732" max="9732" width="10.90625" style="33" customWidth="1"/>
    <col min="9733" max="9733" width="10.36328125" style="33" customWidth="1"/>
    <col min="9734" max="9734" width="8.08984375" style="33" bestFit="1" customWidth="1"/>
    <col min="9735" max="9735" width="6.453125" style="33" bestFit="1" customWidth="1"/>
    <col min="9736" max="9736" width="8.08984375" style="33" bestFit="1" customWidth="1"/>
    <col min="9737" max="9739" width="6.453125" style="33" bestFit="1" customWidth="1"/>
    <col min="9740" max="9740" width="8.08984375" style="33" bestFit="1" customWidth="1"/>
    <col min="9741" max="9741" width="6.453125" style="33" bestFit="1" customWidth="1"/>
    <col min="9742" max="9742" width="8.08984375" style="33" bestFit="1" customWidth="1"/>
    <col min="9743" max="9743" width="8.08984375" style="33" customWidth="1"/>
    <col min="9744" max="9744" width="6.453125" style="33" customWidth="1"/>
    <col min="9745" max="9746" width="8.08984375" style="33" customWidth="1"/>
    <col min="9747" max="9747" width="6.453125" style="33" customWidth="1"/>
    <col min="9748" max="9752" width="8.08984375" style="33" customWidth="1"/>
    <col min="9753" max="9753" width="6.453125" style="33" customWidth="1"/>
    <col min="9754" max="9755" width="8.08984375" style="33" customWidth="1"/>
    <col min="9756" max="9756" width="6.453125" style="33" customWidth="1"/>
    <col min="9757" max="9758" width="8.08984375" style="33" customWidth="1"/>
    <col min="9759" max="9759" width="6.453125" style="33" customWidth="1"/>
    <col min="9760" max="9761" width="8.08984375" style="33" customWidth="1"/>
    <col min="9762" max="9762" width="6.453125" style="33" customWidth="1"/>
    <col min="9763" max="9763" width="8.08984375" style="33" customWidth="1"/>
    <col min="9764" max="9764" width="9.08984375" style="33" bestFit="1" customWidth="1"/>
    <col min="9765" max="9765" width="8.08984375" style="33" bestFit="1" customWidth="1"/>
    <col min="9766" max="9767" width="9.08984375" style="33" bestFit="1" customWidth="1"/>
    <col min="9768" max="9768" width="8.08984375" style="33" bestFit="1" customWidth="1"/>
    <col min="9769" max="9769" width="9.08984375" style="33" bestFit="1" customWidth="1"/>
    <col min="9770" max="9770" width="7" style="33" bestFit="1" customWidth="1"/>
    <col min="9771" max="9773" width="10.08984375" style="33" customWidth="1"/>
    <col min="9774" max="9774" width="5.6328125" style="33" customWidth="1"/>
    <col min="9775" max="9987" width="9" style="33"/>
    <col min="9988" max="9988" width="10.90625" style="33" customWidth="1"/>
    <col min="9989" max="9989" width="10.36328125" style="33" customWidth="1"/>
    <col min="9990" max="9990" width="8.08984375" style="33" bestFit="1" customWidth="1"/>
    <col min="9991" max="9991" width="6.453125" style="33" bestFit="1" customWidth="1"/>
    <col min="9992" max="9992" width="8.08984375" style="33" bestFit="1" customWidth="1"/>
    <col min="9993" max="9995" width="6.453125" style="33" bestFit="1" customWidth="1"/>
    <col min="9996" max="9996" width="8.08984375" style="33" bestFit="1" customWidth="1"/>
    <col min="9997" max="9997" width="6.453125" style="33" bestFit="1" customWidth="1"/>
    <col min="9998" max="9998" width="8.08984375" style="33" bestFit="1" customWidth="1"/>
    <col min="9999" max="9999" width="8.08984375" style="33" customWidth="1"/>
    <col min="10000" max="10000" width="6.453125" style="33" customWidth="1"/>
    <col min="10001" max="10002" width="8.08984375" style="33" customWidth="1"/>
    <col min="10003" max="10003" width="6.453125" style="33" customWidth="1"/>
    <col min="10004" max="10008" width="8.08984375" style="33" customWidth="1"/>
    <col min="10009" max="10009" width="6.453125" style="33" customWidth="1"/>
    <col min="10010" max="10011" width="8.08984375" style="33" customWidth="1"/>
    <col min="10012" max="10012" width="6.453125" style="33" customWidth="1"/>
    <col min="10013" max="10014" width="8.08984375" style="33" customWidth="1"/>
    <col min="10015" max="10015" width="6.453125" style="33" customWidth="1"/>
    <col min="10016" max="10017" width="8.08984375" style="33" customWidth="1"/>
    <col min="10018" max="10018" width="6.453125" style="33" customWidth="1"/>
    <col min="10019" max="10019" width="8.08984375" style="33" customWidth="1"/>
    <col min="10020" max="10020" width="9.08984375" style="33" bestFit="1" customWidth="1"/>
    <col min="10021" max="10021" width="8.08984375" style="33" bestFit="1" customWidth="1"/>
    <col min="10022" max="10023" width="9.08984375" style="33" bestFit="1" customWidth="1"/>
    <col min="10024" max="10024" width="8.08984375" style="33" bestFit="1" customWidth="1"/>
    <col min="10025" max="10025" width="9.08984375" style="33" bestFit="1" customWidth="1"/>
    <col min="10026" max="10026" width="7" style="33" bestFit="1" customWidth="1"/>
    <col min="10027" max="10029" width="10.08984375" style="33" customWidth="1"/>
    <col min="10030" max="10030" width="5.6328125" style="33" customWidth="1"/>
    <col min="10031" max="10243" width="9" style="33"/>
    <col min="10244" max="10244" width="10.90625" style="33" customWidth="1"/>
    <col min="10245" max="10245" width="10.36328125" style="33" customWidth="1"/>
    <col min="10246" max="10246" width="8.08984375" style="33" bestFit="1" customWidth="1"/>
    <col min="10247" max="10247" width="6.453125" style="33" bestFit="1" customWidth="1"/>
    <col min="10248" max="10248" width="8.08984375" style="33" bestFit="1" customWidth="1"/>
    <col min="10249" max="10251" width="6.453125" style="33" bestFit="1" customWidth="1"/>
    <col min="10252" max="10252" width="8.08984375" style="33" bestFit="1" customWidth="1"/>
    <col min="10253" max="10253" width="6.453125" style="33" bestFit="1" customWidth="1"/>
    <col min="10254" max="10254" width="8.08984375" style="33" bestFit="1" customWidth="1"/>
    <col min="10255" max="10255" width="8.08984375" style="33" customWidth="1"/>
    <col min="10256" max="10256" width="6.453125" style="33" customWidth="1"/>
    <col min="10257" max="10258" width="8.08984375" style="33" customWidth="1"/>
    <col min="10259" max="10259" width="6.453125" style="33" customWidth="1"/>
    <col min="10260" max="10264" width="8.08984375" style="33" customWidth="1"/>
    <col min="10265" max="10265" width="6.453125" style="33" customWidth="1"/>
    <col min="10266" max="10267" width="8.08984375" style="33" customWidth="1"/>
    <col min="10268" max="10268" width="6.453125" style="33" customWidth="1"/>
    <col min="10269" max="10270" width="8.08984375" style="33" customWidth="1"/>
    <col min="10271" max="10271" width="6.453125" style="33" customWidth="1"/>
    <col min="10272" max="10273" width="8.08984375" style="33" customWidth="1"/>
    <col min="10274" max="10274" width="6.453125" style="33" customWidth="1"/>
    <col min="10275" max="10275" width="8.08984375" style="33" customWidth="1"/>
    <col min="10276" max="10276" width="9.08984375" style="33" bestFit="1" customWidth="1"/>
    <col min="10277" max="10277" width="8.08984375" style="33" bestFit="1" customWidth="1"/>
    <col min="10278" max="10279" width="9.08984375" style="33" bestFit="1" customWidth="1"/>
    <col min="10280" max="10280" width="8.08984375" style="33" bestFit="1" customWidth="1"/>
    <col min="10281" max="10281" width="9.08984375" style="33" bestFit="1" customWidth="1"/>
    <col min="10282" max="10282" width="7" style="33" bestFit="1" customWidth="1"/>
    <col min="10283" max="10285" width="10.08984375" style="33" customWidth="1"/>
    <col min="10286" max="10286" width="5.6328125" style="33" customWidth="1"/>
    <col min="10287" max="10499" width="9" style="33"/>
    <col min="10500" max="10500" width="10.90625" style="33" customWidth="1"/>
    <col min="10501" max="10501" width="10.36328125" style="33" customWidth="1"/>
    <col min="10502" max="10502" width="8.08984375" style="33" bestFit="1" customWidth="1"/>
    <col min="10503" max="10503" width="6.453125" style="33" bestFit="1" customWidth="1"/>
    <col min="10504" max="10504" width="8.08984375" style="33" bestFit="1" customWidth="1"/>
    <col min="10505" max="10507" width="6.453125" style="33" bestFit="1" customWidth="1"/>
    <col min="10508" max="10508" width="8.08984375" style="33" bestFit="1" customWidth="1"/>
    <col min="10509" max="10509" width="6.453125" style="33" bestFit="1" customWidth="1"/>
    <col min="10510" max="10510" width="8.08984375" style="33" bestFit="1" customWidth="1"/>
    <col min="10511" max="10511" width="8.08984375" style="33" customWidth="1"/>
    <col min="10512" max="10512" width="6.453125" style="33" customWidth="1"/>
    <col min="10513" max="10514" width="8.08984375" style="33" customWidth="1"/>
    <col min="10515" max="10515" width="6.453125" style="33" customWidth="1"/>
    <col min="10516" max="10520" width="8.08984375" style="33" customWidth="1"/>
    <col min="10521" max="10521" width="6.453125" style="33" customWidth="1"/>
    <col min="10522" max="10523" width="8.08984375" style="33" customWidth="1"/>
    <col min="10524" max="10524" width="6.453125" style="33" customWidth="1"/>
    <col min="10525" max="10526" width="8.08984375" style="33" customWidth="1"/>
    <col min="10527" max="10527" width="6.453125" style="33" customWidth="1"/>
    <col min="10528" max="10529" width="8.08984375" style="33" customWidth="1"/>
    <col min="10530" max="10530" width="6.453125" style="33" customWidth="1"/>
    <col min="10531" max="10531" width="8.08984375" style="33" customWidth="1"/>
    <col min="10532" max="10532" width="9.08984375" style="33" bestFit="1" customWidth="1"/>
    <col min="10533" max="10533" width="8.08984375" style="33" bestFit="1" customWidth="1"/>
    <col min="10534" max="10535" width="9.08984375" style="33" bestFit="1" customWidth="1"/>
    <col min="10536" max="10536" width="8.08984375" style="33" bestFit="1" customWidth="1"/>
    <col min="10537" max="10537" width="9.08984375" style="33" bestFit="1" customWidth="1"/>
    <col min="10538" max="10538" width="7" style="33" bestFit="1" customWidth="1"/>
    <col min="10539" max="10541" width="10.08984375" style="33" customWidth="1"/>
    <col min="10542" max="10542" width="5.6328125" style="33" customWidth="1"/>
    <col min="10543" max="10755" width="9" style="33"/>
    <col min="10756" max="10756" width="10.90625" style="33" customWidth="1"/>
    <col min="10757" max="10757" width="10.36328125" style="33" customWidth="1"/>
    <col min="10758" max="10758" width="8.08984375" style="33" bestFit="1" customWidth="1"/>
    <col min="10759" max="10759" width="6.453125" style="33" bestFit="1" customWidth="1"/>
    <col min="10760" max="10760" width="8.08984375" style="33" bestFit="1" customWidth="1"/>
    <col min="10761" max="10763" width="6.453125" style="33" bestFit="1" customWidth="1"/>
    <col min="10764" max="10764" width="8.08984375" style="33" bestFit="1" customWidth="1"/>
    <col min="10765" max="10765" width="6.453125" style="33" bestFit="1" customWidth="1"/>
    <col min="10766" max="10766" width="8.08984375" style="33" bestFit="1" customWidth="1"/>
    <col min="10767" max="10767" width="8.08984375" style="33" customWidth="1"/>
    <col min="10768" max="10768" width="6.453125" style="33" customWidth="1"/>
    <col min="10769" max="10770" width="8.08984375" style="33" customWidth="1"/>
    <col min="10771" max="10771" width="6.453125" style="33" customWidth="1"/>
    <col min="10772" max="10776" width="8.08984375" style="33" customWidth="1"/>
    <col min="10777" max="10777" width="6.453125" style="33" customWidth="1"/>
    <col min="10778" max="10779" width="8.08984375" style="33" customWidth="1"/>
    <col min="10780" max="10780" width="6.453125" style="33" customWidth="1"/>
    <col min="10781" max="10782" width="8.08984375" style="33" customWidth="1"/>
    <col min="10783" max="10783" width="6.453125" style="33" customWidth="1"/>
    <col min="10784" max="10785" width="8.08984375" style="33" customWidth="1"/>
    <col min="10786" max="10786" width="6.453125" style="33" customWidth="1"/>
    <col min="10787" max="10787" width="8.08984375" style="33" customWidth="1"/>
    <col min="10788" max="10788" width="9.08984375" style="33" bestFit="1" customWidth="1"/>
    <col min="10789" max="10789" width="8.08984375" style="33" bestFit="1" customWidth="1"/>
    <col min="10790" max="10791" width="9.08984375" style="33" bestFit="1" customWidth="1"/>
    <col min="10792" max="10792" width="8.08984375" style="33" bestFit="1" customWidth="1"/>
    <col min="10793" max="10793" width="9.08984375" style="33" bestFit="1" customWidth="1"/>
    <col min="10794" max="10794" width="7" style="33" bestFit="1" customWidth="1"/>
    <col min="10795" max="10797" width="10.08984375" style="33" customWidth="1"/>
    <col min="10798" max="10798" width="5.6328125" style="33" customWidth="1"/>
    <col min="10799" max="11011" width="9" style="33"/>
    <col min="11012" max="11012" width="10.90625" style="33" customWidth="1"/>
    <col min="11013" max="11013" width="10.36328125" style="33" customWidth="1"/>
    <col min="11014" max="11014" width="8.08984375" style="33" bestFit="1" customWidth="1"/>
    <col min="11015" max="11015" width="6.453125" style="33" bestFit="1" customWidth="1"/>
    <col min="11016" max="11016" width="8.08984375" style="33" bestFit="1" customWidth="1"/>
    <col min="11017" max="11019" width="6.453125" style="33" bestFit="1" customWidth="1"/>
    <col min="11020" max="11020" width="8.08984375" style="33" bestFit="1" customWidth="1"/>
    <col min="11021" max="11021" width="6.453125" style="33" bestFit="1" customWidth="1"/>
    <col min="11022" max="11022" width="8.08984375" style="33" bestFit="1" customWidth="1"/>
    <col min="11023" max="11023" width="8.08984375" style="33" customWidth="1"/>
    <col min="11024" max="11024" width="6.453125" style="33" customWidth="1"/>
    <col min="11025" max="11026" width="8.08984375" style="33" customWidth="1"/>
    <col min="11027" max="11027" width="6.453125" style="33" customWidth="1"/>
    <col min="11028" max="11032" width="8.08984375" style="33" customWidth="1"/>
    <col min="11033" max="11033" width="6.453125" style="33" customWidth="1"/>
    <col min="11034" max="11035" width="8.08984375" style="33" customWidth="1"/>
    <col min="11036" max="11036" width="6.453125" style="33" customWidth="1"/>
    <col min="11037" max="11038" width="8.08984375" style="33" customWidth="1"/>
    <col min="11039" max="11039" width="6.453125" style="33" customWidth="1"/>
    <col min="11040" max="11041" width="8.08984375" style="33" customWidth="1"/>
    <col min="11042" max="11042" width="6.453125" style="33" customWidth="1"/>
    <col min="11043" max="11043" width="8.08984375" style="33" customWidth="1"/>
    <col min="11044" max="11044" width="9.08984375" style="33" bestFit="1" customWidth="1"/>
    <col min="11045" max="11045" width="8.08984375" style="33" bestFit="1" customWidth="1"/>
    <col min="11046" max="11047" width="9.08984375" style="33" bestFit="1" customWidth="1"/>
    <col min="11048" max="11048" width="8.08984375" style="33" bestFit="1" customWidth="1"/>
    <col min="11049" max="11049" width="9.08984375" style="33" bestFit="1" customWidth="1"/>
    <col min="11050" max="11050" width="7" style="33" bestFit="1" customWidth="1"/>
    <col min="11051" max="11053" width="10.08984375" style="33" customWidth="1"/>
    <col min="11054" max="11054" width="5.6328125" style="33" customWidth="1"/>
    <col min="11055" max="11267" width="9" style="33"/>
    <col min="11268" max="11268" width="10.90625" style="33" customWidth="1"/>
    <col min="11269" max="11269" width="10.36328125" style="33" customWidth="1"/>
    <col min="11270" max="11270" width="8.08984375" style="33" bestFit="1" customWidth="1"/>
    <col min="11271" max="11271" width="6.453125" style="33" bestFit="1" customWidth="1"/>
    <col min="11272" max="11272" width="8.08984375" style="33" bestFit="1" customWidth="1"/>
    <col min="11273" max="11275" width="6.453125" style="33" bestFit="1" customWidth="1"/>
    <col min="11276" max="11276" width="8.08984375" style="33" bestFit="1" customWidth="1"/>
    <col min="11277" max="11277" width="6.453125" style="33" bestFit="1" customWidth="1"/>
    <col min="11278" max="11278" width="8.08984375" style="33" bestFit="1" customWidth="1"/>
    <col min="11279" max="11279" width="8.08984375" style="33" customWidth="1"/>
    <col min="11280" max="11280" width="6.453125" style="33" customWidth="1"/>
    <col min="11281" max="11282" width="8.08984375" style="33" customWidth="1"/>
    <col min="11283" max="11283" width="6.453125" style="33" customWidth="1"/>
    <col min="11284" max="11288" width="8.08984375" style="33" customWidth="1"/>
    <col min="11289" max="11289" width="6.453125" style="33" customWidth="1"/>
    <col min="11290" max="11291" width="8.08984375" style="33" customWidth="1"/>
    <col min="11292" max="11292" width="6.453125" style="33" customWidth="1"/>
    <col min="11293" max="11294" width="8.08984375" style="33" customWidth="1"/>
    <col min="11295" max="11295" width="6.453125" style="33" customWidth="1"/>
    <col min="11296" max="11297" width="8.08984375" style="33" customWidth="1"/>
    <col min="11298" max="11298" width="6.453125" style="33" customWidth="1"/>
    <col min="11299" max="11299" width="8.08984375" style="33" customWidth="1"/>
    <col min="11300" max="11300" width="9.08984375" style="33" bestFit="1" customWidth="1"/>
    <col min="11301" max="11301" width="8.08984375" style="33" bestFit="1" customWidth="1"/>
    <col min="11302" max="11303" width="9.08984375" style="33" bestFit="1" customWidth="1"/>
    <col min="11304" max="11304" width="8.08984375" style="33" bestFit="1" customWidth="1"/>
    <col min="11305" max="11305" width="9.08984375" style="33" bestFit="1" customWidth="1"/>
    <col min="11306" max="11306" width="7" style="33" bestFit="1" customWidth="1"/>
    <col min="11307" max="11309" width="10.08984375" style="33" customWidth="1"/>
    <col min="11310" max="11310" width="5.6328125" style="33" customWidth="1"/>
    <col min="11311" max="11523" width="9" style="33"/>
    <col min="11524" max="11524" width="10.90625" style="33" customWidth="1"/>
    <col min="11525" max="11525" width="10.36328125" style="33" customWidth="1"/>
    <col min="11526" max="11526" width="8.08984375" style="33" bestFit="1" customWidth="1"/>
    <col min="11527" max="11527" width="6.453125" style="33" bestFit="1" customWidth="1"/>
    <col min="11528" max="11528" width="8.08984375" style="33" bestFit="1" customWidth="1"/>
    <col min="11529" max="11531" width="6.453125" style="33" bestFit="1" customWidth="1"/>
    <col min="11532" max="11532" width="8.08984375" style="33" bestFit="1" customWidth="1"/>
    <col min="11533" max="11533" width="6.453125" style="33" bestFit="1" customWidth="1"/>
    <col min="11534" max="11534" width="8.08984375" style="33" bestFit="1" customWidth="1"/>
    <col min="11535" max="11535" width="8.08984375" style="33" customWidth="1"/>
    <col min="11536" max="11536" width="6.453125" style="33" customWidth="1"/>
    <col min="11537" max="11538" width="8.08984375" style="33" customWidth="1"/>
    <col min="11539" max="11539" width="6.453125" style="33" customWidth="1"/>
    <col min="11540" max="11544" width="8.08984375" style="33" customWidth="1"/>
    <col min="11545" max="11545" width="6.453125" style="33" customWidth="1"/>
    <col min="11546" max="11547" width="8.08984375" style="33" customWidth="1"/>
    <col min="11548" max="11548" width="6.453125" style="33" customWidth="1"/>
    <col min="11549" max="11550" width="8.08984375" style="33" customWidth="1"/>
    <col min="11551" max="11551" width="6.453125" style="33" customWidth="1"/>
    <col min="11552" max="11553" width="8.08984375" style="33" customWidth="1"/>
    <col min="11554" max="11554" width="6.453125" style="33" customWidth="1"/>
    <col min="11555" max="11555" width="8.08984375" style="33" customWidth="1"/>
    <col min="11556" max="11556" width="9.08984375" style="33" bestFit="1" customWidth="1"/>
    <col min="11557" max="11557" width="8.08984375" style="33" bestFit="1" customWidth="1"/>
    <col min="11558" max="11559" width="9.08984375" style="33" bestFit="1" customWidth="1"/>
    <col min="11560" max="11560" width="8.08984375" style="33" bestFit="1" customWidth="1"/>
    <col min="11561" max="11561" width="9.08984375" style="33" bestFit="1" customWidth="1"/>
    <col min="11562" max="11562" width="7" style="33" bestFit="1" customWidth="1"/>
    <col min="11563" max="11565" width="10.08984375" style="33" customWidth="1"/>
    <col min="11566" max="11566" width="5.6328125" style="33" customWidth="1"/>
    <col min="11567" max="11779" width="9" style="33"/>
    <col min="11780" max="11780" width="10.90625" style="33" customWidth="1"/>
    <col min="11781" max="11781" width="10.36328125" style="33" customWidth="1"/>
    <col min="11782" max="11782" width="8.08984375" style="33" bestFit="1" customWidth="1"/>
    <col min="11783" max="11783" width="6.453125" style="33" bestFit="1" customWidth="1"/>
    <col min="11784" max="11784" width="8.08984375" style="33" bestFit="1" customWidth="1"/>
    <col min="11785" max="11787" width="6.453125" style="33" bestFit="1" customWidth="1"/>
    <col min="11788" max="11788" width="8.08984375" style="33" bestFit="1" customWidth="1"/>
    <col min="11789" max="11789" width="6.453125" style="33" bestFit="1" customWidth="1"/>
    <col min="11790" max="11790" width="8.08984375" style="33" bestFit="1" customWidth="1"/>
    <col min="11791" max="11791" width="8.08984375" style="33" customWidth="1"/>
    <col min="11792" max="11792" width="6.453125" style="33" customWidth="1"/>
    <col min="11793" max="11794" width="8.08984375" style="33" customWidth="1"/>
    <col min="11795" max="11795" width="6.453125" style="33" customWidth="1"/>
    <col min="11796" max="11800" width="8.08984375" style="33" customWidth="1"/>
    <col min="11801" max="11801" width="6.453125" style="33" customWidth="1"/>
    <col min="11802" max="11803" width="8.08984375" style="33" customWidth="1"/>
    <col min="11804" max="11804" width="6.453125" style="33" customWidth="1"/>
    <col min="11805" max="11806" width="8.08984375" style="33" customWidth="1"/>
    <col min="11807" max="11807" width="6.453125" style="33" customWidth="1"/>
    <col min="11808" max="11809" width="8.08984375" style="33" customWidth="1"/>
    <col min="11810" max="11810" width="6.453125" style="33" customWidth="1"/>
    <col min="11811" max="11811" width="8.08984375" style="33" customWidth="1"/>
    <col min="11812" max="11812" width="9.08984375" style="33" bestFit="1" customWidth="1"/>
    <col min="11813" max="11813" width="8.08984375" style="33" bestFit="1" customWidth="1"/>
    <col min="11814" max="11815" width="9.08984375" style="33" bestFit="1" customWidth="1"/>
    <col min="11816" max="11816" width="8.08984375" style="33" bestFit="1" customWidth="1"/>
    <col min="11817" max="11817" width="9.08984375" style="33" bestFit="1" customWidth="1"/>
    <col min="11818" max="11818" width="7" style="33" bestFit="1" customWidth="1"/>
    <col min="11819" max="11821" width="10.08984375" style="33" customWidth="1"/>
    <col min="11822" max="11822" width="5.6328125" style="33" customWidth="1"/>
    <col min="11823" max="12035" width="9" style="33"/>
    <col min="12036" max="12036" width="10.90625" style="33" customWidth="1"/>
    <col min="12037" max="12037" width="10.36328125" style="33" customWidth="1"/>
    <col min="12038" max="12038" width="8.08984375" style="33" bestFit="1" customWidth="1"/>
    <col min="12039" max="12039" width="6.453125" style="33" bestFit="1" customWidth="1"/>
    <col min="12040" max="12040" width="8.08984375" style="33" bestFit="1" customWidth="1"/>
    <col min="12041" max="12043" width="6.453125" style="33" bestFit="1" customWidth="1"/>
    <col min="12044" max="12044" width="8.08984375" style="33" bestFit="1" customWidth="1"/>
    <col min="12045" max="12045" width="6.453125" style="33" bestFit="1" customWidth="1"/>
    <col min="12046" max="12046" width="8.08984375" style="33" bestFit="1" customWidth="1"/>
    <col min="12047" max="12047" width="8.08984375" style="33" customWidth="1"/>
    <col min="12048" max="12048" width="6.453125" style="33" customWidth="1"/>
    <col min="12049" max="12050" width="8.08984375" style="33" customWidth="1"/>
    <col min="12051" max="12051" width="6.453125" style="33" customWidth="1"/>
    <col min="12052" max="12056" width="8.08984375" style="33" customWidth="1"/>
    <col min="12057" max="12057" width="6.453125" style="33" customWidth="1"/>
    <col min="12058" max="12059" width="8.08984375" style="33" customWidth="1"/>
    <col min="12060" max="12060" width="6.453125" style="33" customWidth="1"/>
    <col min="12061" max="12062" width="8.08984375" style="33" customWidth="1"/>
    <col min="12063" max="12063" width="6.453125" style="33" customWidth="1"/>
    <col min="12064" max="12065" width="8.08984375" style="33" customWidth="1"/>
    <col min="12066" max="12066" width="6.453125" style="33" customWidth="1"/>
    <col min="12067" max="12067" width="8.08984375" style="33" customWidth="1"/>
    <col min="12068" max="12068" width="9.08984375" style="33" bestFit="1" customWidth="1"/>
    <col min="12069" max="12069" width="8.08984375" style="33" bestFit="1" customWidth="1"/>
    <col min="12070" max="12071" width="9.08984375" style="33" bestFit="1" customWidth="1"/>
    <col min="12072" max="12072" width="8.08984375" style="33" bestFit="1" customWidth="1"/>
    <col min="12073" max="12073" width="9.08984375" style="33" bestFit="1" customWidth="1"/>
    <col min="12074" max="12074" width="7" style="33" bestFit="1" customWidth="1"/>
    <col min="12075" max="12077" width="10.08984375" style="33" customWidth="1"/>
    <col min="12078" max="12078" width="5.6328125" style="33" customWidth="1"/>
    <col min="12079" max="12291" width="9" style="33"/>
    <col min="12292" max="12292" width="10.90625" style="33" customWidth="1"/>
    <col min="12293" max="12293" width="10.36328125" style="33" customWidth="1"/>
    <col min="12294" max="12294" width="8.08984375" style="33" bestFit="1" customWidth="1"/>
    <col min="12295" max="12295" width="6.453125" style="33" bestFit="1" customWidth="1"/>
    <col min="12296" max="12296" width="8.08984375" style="33" bestFit="1" customWidth="1"/>
    <col min="12297" max="12299" width="6.453125" style="33" bestFit="1" customWidth="1"/>
    <col min="12300" max="12300" width="8.08984375" style="33" bestFit="1" customWidth="1"/>
    <col min="12301" max="12301" width="6.453125" style="33" bestFit="1" customWidth="1"/>
    <col min="12302" max="12302" width="8.08984375" style="33" bestFit="1" customWidth="1"/>
    <col min="12303" max="12303" width="8.08984375" style="33" customWidth="1"/>
    <col min="12304" max="12304" width="6.453125" style="33" customWidth="1"/>
    <col min="12305" max="12306" width="8.08984375" style="33" customWidth="1"/>
    <col min="12307" max="12307" width="6.453125" style="33" customWidth="1"/>
    <col min="12308" max="12312" width="8.08984375" style="33" customWidth="1"/>
    <col min="12313" max="12313" width="6.453125" style="33" customWidth="1"/>
    <col min="12314" max="12315" width="8.08984375" style="33" customWidth="1"/>
    <col min="12316" max="12316" width="6.453125" style="33" customWidth="1"/>
    <col min="12317" max="12318" width="8.08984375" style="33" customWidth="1"/>
    <col min="12319" max="12319" width="6.453125" style="33" customWidth="1"/>
    <col min="12320" max="12321" width="8.08984375" style="33" customWidth="1"/>
    <col min="12322" max="12322" width="6.453125" style="33" customWidth="1"/>
    <col min="12323" max="12323" width="8.08984375" style="33" customWidth="1"/>
    <col min="12324" max="12324" width="9.08984375" style="33" bestFit="1" customWidth="1"/>
    <col min="12325" max="12325" width="8.08984375" style="33" bestFit="1" customWidth="1"/>
    <col min="12326" max="12327" width="9.08984375" style="33" bestFit="1" customWidth="1"/>
    <col min="12328" max="12328" width="8.08984375" style="33" bestFit="1" customWidth="1"/>
    <col min="12329" max="12329" width="9.08984375" style="33" bestFit="1" customWidth="1"/>
    <col min="12330" max="12330" width="7" style="33" bestFit="1" customWidth="1"/>
    <col min="12331" max="12333" width="10.08984375" style="33" customWidth="1"/>
    <col min="12334" max="12334" width="5.6328125" style="33" customWidth="1"/>
    <col min="12335" max="12547" width="9" style="33"/>
    <col min="12548" max="12548" width="10.90625" style="33" customWidth="1"/>
    <col min="12549" max="12549" width="10.36328125" style="33" customWidth="1"/>
    <col min="12550" max="12550" width="8.08984375" style="33" bestFit="1" customWidth="1"/>
    <col min="12551" max="12551" width="6.453125" style="33" bestFit="1" customWidth="1"/>
    <col min="12552" max="12552" width="8.08984375" style="33" bestFit="1" customWidth="1"/>
    <col min="12553" max="12555" width="6.453125" style="33" bestFit="1" customWidth="1"/>
    <col min="12556" max="12556" width="8.08984375" style="33" bestFit="1" customWidth="1"/>
    <col min="12557" max="12557" width="6.453125" style="33" bestFit="1" customWidth="1"/>
    <col min="12558" max="12558" width="8.08984375" style="33" bestFit="1" customWidth="1"/>
    <col min="12559" max="12559" width="8.08984375" style="33" customWidth="1"/>
    <col min="12560" max="12560" width="6.453125" style="33" customWidth="1"/>
    <col min="12561" max="12562" width="8.08984375" style="33" customWidth="1"/>
    <col min="12563" max="12563" width="6.453125" style="33" customWidth="1"/>
    <col min="12564" max="12568" width="8.08984375" style="33" customWidth="1"/>
    <col min="12569" max="12569" width="6.453125" style="33" customWidth="1"/>
    <col min="12570" max="12571" width="8.08984375" style="33" customWidth="1"/>
    <col min="12572" max="12572" width="6.453125" style="33" customWidth="1"/>
    <col min="12573" max="12574" width="8.08984375" style="33" customWidth="1"/>
    <col min="12575" max="12575" width="6.453125" style="33" customWidth="1"/>
    <col min="12576" max="12577" width="8.08984375" style="33" customWidth="1"/>
    <col min="12578" max="12578" width="6.453125" style="33" customWidth="1"/>
    <col min="12579" max="12579" width="8.08984375" style="33" customWidth="1"/>
    <col min="12580" max="12580" width="9.08984375" style="33" bestFit="1" customWidth="1"/>
    <col min="12581" max="12581" width="8.08984375" style="33" bestFit="1" customWidth="1"/>
    <col min="12582" max="12583" width="9.08984375" style="33" bestFit="1" customWidth="1"/>
    <col min="12584" max="12584" width="8.08984375" style="33" bestFit="1" customWidth="1"/>
    <col min="12585" max="12585" width="9.08984375" style="33" bestFit="1" customWidth="1"/>
    <col min="12586" max="12586" width="7" style="33" bestFit="1" customWidth="1"/>
    <col min="12587" max="12589" width="10.08984375" style="33" customWidth="1"/>
    <col min="12590" max="12590" width="5.6328125" style="33" customWidth="1"/>
    <col min="12591" max="12803" width="9" style="33"/>
    <col min="12804" max="12804" width="10.90625" style="33" customWidth="1"/>
    <col min="12805" max="12805" width="10.36328125" style="33" customWidth="1"/>
    <col min="12806" max="12806" width="8.08984375" style="33" bestFit="1" customWidth="1"/>
    <col min="12807" max="12807" width="6.453125" style="33" bestFit="1" customWidth="1"/>
    <col min="12808" max="12808" width="8.08984375" style="33" bestFit="1" customWidth="1"/>
    <col min="12809" max="12811" width="6.453125" style="33" bestFit="1" customWidth="1"/>
    <col min="12812" max="12812" width="8.08984375" style="33" bestFit="1" customWidth="1"/>
    <col min="12813" max="12813" width="6.453125" style="33" bestFit="1" customWidth="1"/>
    <col min="12814" max="12814" width="8.08984375" style="33" bestFit="1" customWidth="1"/>
    <col min="12815" max="12815" width="8.08984375" style="33" customWidth="1"/>
    <col min="12816" max="12816" width="6.453125" style="33" customWidth="1"/>
    <col min="12817" max="12818" width="8.08984375" style="33" customWidth="1"/>
    <col min="12819" max="12819" width="6.453125" style="33" customWidth="1"/>
    <col min="12820" max="12824" width="8.08984375" style="33" customWidth="1"/>
    <col min="12825" max="12825" width="6.453125" style="33" customWidth="1"/>
    <col min="12826" max="12827" width="8.08984375" style="33" customWidth="1"/>
    <col min="12828" max="12828" width="6.453125" style="33" customWidth="1"/>
    <col min="12829" max="12830" width="8.08984375" style="33" customWidth="1"/>
    <col min="12831" max="12831" width="6.453125" style="33" customWidth="1"/>
    <col min="12832" max="12833" width="8.08984375" style="33" customWidth="1"/>
    <col min="12834" max="12834" width="6.453125" style="33" customWidth="1"/>
    <col min="12835" max="12835" width="8.08984375" style="33" customWidth="1"/>
    <col min="12836" max="12836" width="9.08984375" style="33" bestFit="1" customWidth="1"/>
    <col min="12837" max="12837" width="8.08984375" style="33" bestFit="1" customWidth="1"/>
    <col min="12838" max="12839" width="9.08984375" style="33" bestFit="1" customWidth="1"/>
    <col min="12840" max="12840" width="8.08984375" style="33" bestFit="1" customWidth="1"/>
    <col min="12841" max="12841" width="9.08984375" style="33" bestFit="1" customWidth="1"/>
    <col min="12842" max="12842" width="7" style="33" bestFit="1" customWidth="1"/>
    <col min="12843" max="12845" width="10.08984375" style="33" customWidth="1"/>
    <col min="12846" max="12846" width="5.6328125" style="33" customWidth="1"/>
    <col min="12847" max="13059" width="9" style="33"/>
    <col min="13060" max="13060" width="10.90625" style="33" customWidth="1"/>
    <col min="13061" max="13061" width="10.36328125" style="33" customWidth="1"/>
    <col min="13062" max="13062" width="8.08984375" style="33" bestFit="1" customWidth="1"/>
    <col min="13063" max="13063" width="6.453125" style="33" bestFit="1" customWidth="1"/>
    <col min="13064" max="13064" width="8.08984375" style="33" bestFit="1" customWidth="1"/>
    <col min="13065" max="13067" width="6.453125" style="33" bestFit="1" customWidth="1"/>
    <col min="13068" max="13068" width="8.08984375" style="33" bestFit="1" customWidth="1"/>
    <col min="13069" max="13069" width="6.453125" style="33" bestFit="1" customWidth="1"/>
    <col min="13070" max="13070" width="8.08984375" style="33" bestFit="1" customWidth="1"/>
    <col min="13071" max="13071" width="8.08984375" style="33" customWidth="1"/>
    <col min="13072" max="13072" width="6.453125" style="33" customWidth="1"/>
    <col min="13073" max="13074" width="8.08984375" style="33" customWidth="1"/>
    <col min="13075" max="13075" width="6.453125" style="33" customWidth="1"/>
    <col min="13076" max="13080" width="8.08984375" style="33" customWidth="1"/>
    <col min="13081" max="13081" width="6.453125" style="33" customWidth="1"/>
    <col min="13082" max="13083" width="8.08984375" style="33" customWidth="1"/>
    <col min="13084" max="13084" width="6.453125" style="33" customWidth="1"/>
    <col min="13085" max="13086" width="8.08984375" style="33" customWidth="1"/>
    <col min="13087" max="13087" width="6.453125" style="33" customWidth="1"/>
    <col min="13088" max="13089" width="8.08984375" style="33" customWidth="1"/>
    <col min="13090" max="13090" width="6.453125" style="33" customWidth="1"/>
    <col min="13091" max="13091" width="8.08984375" style="33" customWidth="1"/>
    <col min="13092" max="13092" width="9.08984375" style="33" bestFit="1" customWidth="1"/>
    <col min="13093" max="13093" width="8.08984375" style="33" bestFit="1" customWidth="1"/>
    <col min="13094" max="13095" width="9.08984375" style="33" bestFit="1" customWidth="1"/>
    <col min="13096" max="13096" width="8.08984375" style="33" bestFit="1" customWidth="1"/>
    <col min="13097" max="13097" width="9.08984375" style="33" bestFit="1" customWidth="1"/>
    <col min="13098" max="13098" width="7" style="33" bestFit="1" customWidth="1"/>
    <col min="13099" max="13101" width="10.08984375" style="33" customWidth="1"/>
    <col min="13102" max="13102" width="5.6328125" style="33" customWidth="1"/>
    <col min="13103" max="13315" width="9" style="33"/>
    <col min="13316" max="13316" width="10.90625" style="33" customWidth="1"/>
    <col min="13317" max="13317" width="10.36328125" style="33" customWidth="1"/>
    <col min="13318" max="13318" width="8.08984375" style="33" bestFit="1" customWidth="1"/>
    <col min="13319" max="13319" width="6.453125" style="33" bestFit="1" customWidth="1"/>
    <col min="13320" max="13320" width="8.08984375" style="33" bestFit="1" customWidth="1"/>
    <col min="13321" max="13323" width="6.453125" style="33" bestFit="1" customWidth="1"/>
    <col min="13324" max="13324" width="8.08984375" style="33" bestFit="1" customWidth="1"/>
    <col min="13325" max="13325" width="6.453125" style="33" bestFit="1" customWidth="1"/>
    <col min="13326" max="13326" width="8.08984375" style="33" bestFit="1" customWidth="1"/>
    <col min="13327" max="13327" width="8.08984375" style="33" customWidth="1"/>
    <col min="13328" max="13328" width="6.453125" style="33" customWidth="1"/>
    <col min="13329" max="13330" width="8.08984375" style="33" customWidth="1"/>
    <col min="13331" max="13331" width="6.453125" style="33" customWidth="1"/>
    <col min="13332" max="13336" width="8.08984375" style="33" customWidth="1"/>
    <col min="13337" max="13337" width="6.453125" style="33" customWidth="1"/>
    <col min="13338" max="13339" width="8.08984375" style="33" customWidth="1"/>
    <col min="13340" max="13340" width="6.453125" style="33" customWidth="1"/>
    <col min="13341" max="13342" width="8.08984375" style="33" customWidth="1"/>
    <col min="13343" max="13343" width="6.453125" style="33" customWidth="1"/>
    <col min="13344" max="13345" width="8.08984375" style="33" customWidth="1"/>
    <col min="13346" max="13346" width="6.453125" style="33" customWidth="1"/>
    <col min="13347" max="13347" width="8.08984375" style="33" customWidth="1"/>
    <col min="13348" max="13348" width="9.08984375" style="33" bestFit="1" customWidth="1"/>
    <col min="13349" max="13349" width="8.08984375" style="33" bestFit="1" customWidth="1"/>
    <col min="13350" max="13351" width="9.08984375" style="33" bestFit="1" customWidth="1"/>
    <col min="13352" max="13352" width="8.08984375" style="33" bestFit="1" customWidth="1"/>
    <col min="13353" max="13353" width="9.08984375" style="33" bestFit="1" customWidth="1"/>
    <col min="13354" max="13354" width="7" style="33" bestFit="1" customWidth="1"/>
    <col min="13355" max="13357" width="10.08984375" style="33" customWidth="1"/>
    <col min="13358" max="13358" width="5.6328125" style="33" customWidth="1"/>
    <col min="13359" max="13571" width="9" style="33"/>
    <col min="13572" max="13572" width="10.90625" style="33" customWidth="1"/>
    <col min="13573" max="13573" width="10.36328125" style="33" customWidth="1"/>
    <col min="13574" max="13574" width="8.08984375" style="33" bestFit="1" customWidth="1"/>
    <col min="13575" max="13575" width="6.453125" style="33" bestFit="1" customWidth="1"/>
    <col min="13576" max="13576" width="8.08984375" style="33" bestFit="1" customWidth="1"/>
    <col min="13577" max="13579" width="6.453125" style="33" bestFit="1" customWidth="1"/>
    <col min="13580" max="13580" width="8.08984375" style="33" bestFit="1" customWidth="1"/>
    <col min="13581" max="13581" width="6.453125" style="33" bestFit="1" customWidth="1"/>
    <col min="13582" max="13582" width="8.08984375" style="33" bestFit="1" customWidth="1"/>
    <col min="13583" max="13583" width="8.08984375" style="33" customWidth="1"/>
    <col min="13584" max="13584" width="6.453125" style="33" customWidth="1"/>
    <col min="13585" max="13586" width="8.08984375" style="33" customWidth="1"/>
    <col min="13587" max="13587" width="6.453125" style="33" customWidth="1"/>
    <col min="13588" max="13592" width="8.08984375" style="33" customWidth="1"/>
    <col min="13593" max="13593" width="6.453125" style="33" customWidth="1"/>
    <col min="13594" max="13595" width="8.08984375" style="33" customWidth="1"/>
    <col min="13596" max="13596" width="6.453125" style="33" customWidth="1"/>
    <col min="13597" max="13598" width="8.08984375" style="33" customWidth="1"/>
    <col min="13599" max="13599" width="6.453125" style="33" customWidth="1"/>
    <col min="13600" max="13601" width="8.08984375" style="33" customWidth="1"/>
    <col min="13602" max="13602" width="6.453125" style="33" customWidth="1"/>
    <col min="13603" max="13603" width="8.08984375" style="33" customWidth="1"/>
    <col min="13604" max="13604" width="9.08984375" style="33" bestFit="1" customWidth="1"/>
    <col min="13605" max="13605" width="8.08984375" style="33" bestFit="1" customWidth="1"/>
    <col min="13606" max="13607" width="9.08984375" style="33" bestFit="1" customWidth="1"/>
    <col min="13608" max="13608" width="8.08984375" style="33" bestFit="1" customWidth="1"/>
    <col min="13609" max="13609" width="9.08984375" style="33" bestFit="1" customWidth="1"/>
    <col min="13610" max="13610" width="7" style="33" bestFit="1" customWidth="1"/>
    <col min="13611" max="13613" width="10.08984375" style="33" customWidth="1"/>
    <col min="13614" max="13614" width="5.6328125" style="33" customWidth="1"/>
    <col min="13615" max="13827" width="9" style="33"/>
    <col min="13828" max="13828" width="10.90625" style="33" customWidth="1"/>
    <col min="13829" max="13829" width="10.36328125" style="33" customWidth="1"/>
    <col min="13830" max="13830" width="8.08984375" style="33" bestFit="1" customWidth="1"/>
    <col min="13831" max="13831" width="6.453125" style="33" bestFit="1" customWidth="1"/>
    <col min="13832" max="13832" width="8.08984375" style="33" bestFit="1" customWidth="1"/>
    <col min="13833" max="13835" width="6.453125" style="33" bestFit="1" customWidth="1"/>
    <col min="13836" max="13836" width="8.08984375" style="33" bestFit="1" customWidth="1"/>
    <col min="13837" max="13837" width="6.453125" style="33" bestFit="1" customWidth="1"/>
    <col min="13838" max="13838" width="8.08984375" style="33" bestFit="1" customWidth="1"/>
    <col min="13839" max="13839" width="8.08984375" style="33" customWidth="1"/>
    <col min="13840" max="13840" width="6.453125" style="33" customWidth="1"/>
    <col min="13841" max="13842" width="8.08984375" style="33" customWidth="1"/>
    <col min="13843" max="13843" width="6.453125" style="33" customWidth="1"/>
    <col min="13844" max="13848" width="8.08984375" style="33" customWidth="1"/>
    <col min="13849" max="13849" width="6.453125" style="33" customWidth="1"/>
    <col min="13850" max="13851" width="8.08984375" style="33" customWidth="1"/>
    <col min="13852" max="13852" width="6.453125" style="33" customWidth="1"/>
    <col min="13853" max="13854" width="8.08984375" style="33" customWidth="1"/>
    <col min="13855" max="13855" width="6.453125" style="33" customWidth="1"/>
    <col min="13856" max="13857" width="8.08984375" style="33" customWidth="1"/>
    <col min="13858" max="13858" width="6.453125" style="33" customWidth="1"/>
    <col min="13859" max="13859" width="8.08984375" style="33" customWidth="1"/>
    <col min="13860" max="13860" width="9.08984375" style="33" bestFit="1" customWidth="1"/>
    <col min="13861" max="13861" width="8.08984375" style="33" bestFit="1" customWidth="1"/>
    <col min="13862" max="13863" width="9.08984375" style="33" bestFit="1" customWidth="1"/>
    <col min="13864" max="13864" width="8.08984375" style="33" bestFit="1" customWidth="1"/>
    <col min="13865" max="13865" width="9.08984375" style="33" bestFit="1" customWidth="1"/>
    <col min="13866" max="13866" width="7" style="33" bestFit="1" customWidth="1"/>
    <col min="13867" max="13869" width="10.08984375" style="33" customWidth="1"/>
    <col min="13870" max="13870" width="5.6328125" style="33" customWidth="1"/>
    <col min="13871" max="14083" width="9" style="33"/>
    <col min="14084" max="14084" width="10.90625" style="33" customWidth="1"/>
    <col min="14085" max="14085" width="10.36328125" style="33" customWidth="1"/>
    <col min="14086" max="14086" width="8.08984375" style="33" bestFit="1" customWidth="1"/>
    <col min="14087" max="14087" width="6.453125" style="33" bestFit="1" customWidth="1"/>
    <col min="14088" max="14088" width="8.08984375" style="33" bestFit="1" customWidth="1"/>
    <col min="14089" max="14091" width="6.453125" style="33" bestFit="1" customWidth="1"/>
    <col min="14092" max="14092" width="8.08984375" style="33" bestFit="1" customWidth="1"/>
    <col min="14093" max="14093" width="6.453125" style="33" bestFit="1" customWidth="1"/>
    <col min="14094" max="14094" width="8.08984375" style="33" bestFit="1" customWidth="1"/>
    <col min="14095" max="14095" width="8.08984375" style="33" customWidth="1"/>
    <col min="14096" max="14096" width="6.453125" style="33" customWidth="1"/>
    <col min="14097" max="14098" width="8.08984375" style="33" customWidth="1"/>
    <col min="14099" max="14099" width="6.453125" style="33" customWidth="1"/>
    <col min="14100" max="14104" width="8.08984375" style="33" customWidth="1"/>
    <col min="14105" max="14105" width="6.453125" style="33" customWidth="1"/>
    <col min="14106" max="14107" width="8.08984375" style="33" customWidth="1"/>
    <col min="14108" max="14108" width="6.453125" style="33" customWidth="1"/>
    <col min="14109" max="14110" width="8.08984375" style="33" customWidth="1"/>
    <col min="14111" max="14111" width="6.453125" style="33" customWidth="1"/>
    <col min="14112" max="14113" width="8.08984375" style="33" customWidth="1"/>
    <col min="14114" max="14114" width="6.453125" style="33" customWidth="1"/>
    <col min="14115" max="14115" width="8.08984375" style="33" customWidth="1"/>
    <col min="14116" max="14116" width="9.08984375" style="33" bestFit="1" customWidth="1"/>
    <col min="14117" max="14117" width="8.08984375" style="33" bestFit="1" customWidth="1"/>
    <col min="14118" max="14119" width="9.08984375" style="33" bestFit="1" customWidth="1"/>
    <col min="14120" max="14120" width="8.08984375" style="33" bestFit="1" customWidth="1"/>
    <col min="14121" max="14121" width="9.08984375" style="33" bestFit="1" customWidth="1"/>
    <col min="14122" max="14122" width="7" style="33" bestFit="1" customWidth="1"/>
    <col min="14123" max="14125" width="10.08984375" style="33" customWidth="1"/>
    <col min="14126" max="14126" width="5.6328125" style="33" customWidth="1"/>
    <col min="14127" max="14339" width="9" style="33"/>
    <col min="14340" max="14340" width="10.90625" style="33" customWidth="1"/>
    <col min="14341" max="14341" width="10.36328125" style="33" customWidth="1"/>
    <col min="14342" max="14342" width="8.08984375" style="33" bestFit="1" customWidth="1"/>
    <col min="14343" max="14343" width="6.453125" style="33" bestFit="1" customWidth="1"/>
    <col min="14344" max="14344" width="8.08984375" style="33" bestFit="1" customWidth="1"/>
    <col min="14345" max="14347" width="6.453125" style="33" bestFit="1" customWidth="1"/>
    <col min="14348" max="14348" width="8.08984375" style="33" bestFit="1" customWidth="1"/>
    <col min="14349" max="14349" width="6.453125" style="33" bestFit="1" customWidth="1"/>
    <col min="14350" max="14350" width="8.08984375" style="33" bestFit="1" customWidth="1"/>
    <col min="14351" max="14351" width="8.08984375" style="33" customWidth="1"/>
    <col min="14352" max="14352" width="6.453125" style="33" customWidth="1"/>
    <col min="14353" max="14354" width="8.08984375" style="33" customWidth="1"/>
    <col min="14355" max="14355" width="6.453125" style="33" customWidth="1"/>
    <col min="14356" max="14360" width="8.08984375" style="33" customWidth="1"/>
    <col min="14361" max="14361" width="6.453125" style="33" customWidth="1"/>
    <col min="14362" max="14363" width="8.08984375" style="33" customWidth="1"/>
    <col min="14364" max="14364" width="6.453125" style="33" customWidth="1"/>
    <col min="14365" max="14366" width="8.08984375" style="33" customWidth="1"/>
    <col min="14367" max="14367" width="6.453125" style="33" customWidth="1"/>
    <col min="14368" max="14369" width="8.08984375" style="33" customWidth="1"/>
    <col min="14370" max="14370" width="6.453125" style="33" customWidth="1"/>
    <col min="14371" max="14371" width="8.08984375" style="33" customWidth="1"/>
    <col min="14372" max="14372" width="9.08984375" style="33" bestFit="1" customWidth="1"/>
    <col min="14373" max="14373" width="8.08984375" style="33" bestFit="1" customWidth="1"/>
    <col min="14374" max="14375" width="9.08984375" style="33" bestFit="1" customWidth="1"/>
    <col min="14376" max="14376" width="8.08984375" style="33" bestFit="1" customWidth="1"/>
    <col min="14377" max="14377" width="9.08984375" style="33" bestFit="1" customWidth="1"/>
    <col min="14378" max="14378" width="7" style="33" bestFit="1" customWidth="1"/>
    <col min="14379" max="14381" width="10.08984375" style="33" customWidth="1"/>
    <col min="14382" max="14382" width="5.6328125" style="33" customWidth="1"/>
    <col min="14383" max="14595" width="9" style="33"/>
    <col min="14596" max="14596" width="10.90625" style="33" customWidth="1"/>
    <col min="14597" max="14597" width="10.36328125" style="33" customWidth="1"/>
    <col min="14598" max="14598" width="8.08984375" style="33" bestFit="1" customWidth="1"/>
    <col min="14599" max="14599" width="6.453125" style="33" bestFit="1" customWidth="1"/>
    <col min="14600" max="14600" width="8.08984375" style="33" bestFit="1" customWidth="1"/>
    <col min="14601" max="14603" width="6.453125" style="33" bestFit="1" customWidth="1"/>
    <col min="14604" max="14604" width="8.08984375" style="33" bestFit="1" customWidth="1"/>
    <col min="14605" max="14605" width="6.453125" style="33" bestFit="1" customWidth="1"/>
    <col min="14606" max="14606" width="8.08984375" style="33" bestFit="1" customWidth="1"/>
    <col min="14607" max="14607" width="8.08984375" style="33" customWidth="1"/>
    <col min="14608" max="14608" width="6.453125" style="33" customWidth="1"/>
    <col min="14609" max="14610" width="8.08984375" style="33" customWidth="1"/>
    <col min="14611" max="14611" width="6.453125" style="33" customWidth="1"/>
    <col min="14612" max="14616" width="8.08984375" style="33" customWidth="1"/>
    <col min="14617" max="14617" width="6.453125" style="33" customWidth="1"/>
    <col min="14618" max="14619" width="8.08984375" style="33" customWidth="1"/>
    <col min="14620" max="14620" width="6.453125" style="33" customWidth="1"/>
    <col min="14621" max="14622" width="8.08984375" style="33" customWidth="1"/>
    <col min="14623" max="14623" width="6.453125" style="33" customWidth="1"/>
    <col min="14624" max="14625" width="8.08984375" style="33" customWidth="1"/>
    <col min="14626" max="14626" width="6.453125" style="33" customWidth="1"/>
    <col min="14627" max="14627" width="8.08984375" style="33" customWidth="1"/>
    <col min="14628" max="14628" width="9.08984375" style="33" bestFit="1" customWidth="1"/>
    <col min="14629" max="14629" width="8.08984375" style="33" bestFit="1" customWidth="1"/>
    <col min="14630" max="14631" width="9.08984375" style="33" bestFit="1" customWidth="1"/>
    <col min="14632" max="14632" width="8.08984375" style="33" bestFit="1" customWidth="1"/>
    <col min="14633" max="14633" width="9.08984375" style="33" bestFit="1" customWidth="1"/>
    <col min="14634" max="14634" width="7" style="33" bestFit="1" customWidth="1"/>
    <col min="14635" max="14637" width="10.08984375" style="33" customWidth="1"/>
    <col min="14638" max="14638" width="5.6328125" style="33" customWidth="1"/>
    <col min="14639" max="14851" width="9" style="33"/>
    <col min="14852" max="14852" width="10.90625" style="33" customWidth="1"/>
    <col min="14853" max="14853" width="10.36328125" style="33" customWidth="1"/>
    <col min="14854" max="14854" width="8.08984375" style="33" bestFit="1" customWidth="1"/>
    <col min="14855" max="14855" width="6.453125" style="33" bestFit="1" customWidth="1"/>
    <col min="14856" max="14856" width="8.08984375" style="33" bestFit="1" customWidth="1"/>
    <col min="14857" max="14859" width="6.453125" style="33" bestFit="1" customWidth="1"/>
    <col min="14860" max="14860" width="8.08984375" style="33" bestFit="1" customWidth="1"/>
    <col min="14861" max="14861" width="6.453125" style="33" bestFit="1" customWidth="1"/>
    <col min="14862" max="14862" width="8.08984375" style="33" bestFit="1" customWidth="1"/>
    <col min="14863" max="14863" width="8.08984375" style="33" customWidth="1"/>
    <col min="14864" max="14864" width="6.453125" style="33" customWidth="1"/>
    <col min="14865" max="14866" width="8.08984375" style="33" customWidth="1"/>
    <col min="14867" max="14867" width="6.453125" style="33" customWidth="1"/>
    <col min="14868" max="14872" width="8.08984375" style="33" customWidth="1"/>
    <col min="14873" max="14873" width="6.453125" style="33" customWidth="1"/>
    <col min="14874" max="14875" width="8.08984375" style="33" customWidth="1"/>
    <col min="14876" max="14876" width="6.453125" style="33" customWidth="1"/>
    <col min="14877" max="14878" width="8.08984375" style="33" customWidth="1"/>
    <col min="14879" max="14879" width="6.453125" style="33" customWidth="1"/>
    <col min="14880" max="14881" width="8.08984375" style="33" customWidth="1"/>
    <col min="14882" max="14882" width="6.453125" style="33" customWidth="1"/>
    <col min="14883" max="14883" width="8.08984375" style="33" customWidth="1"/>
    <col min="14884" max="14884" width="9.08984375" style="33" bestFit="1" customWidth="1"/>
    <col min="14885" max="14885" width="8.08984375" style="33" bestFit="1" customWidth="1"/>
    <col min="14886" max="14887" width="9.08984375" style="33" bestFit="1" customWidth="1"/>
    <col min="14888" max="14888" width="8.08984375" style="33" bestFit="1" customWidth="1"/>
    <col min="14889" max="14889" width="9.08984375" style="33" bestFit="1" customWidth="1"/>
    <col min="14890" max="14890" width="7" style="33" bestFit="1" customWidth="1"/>
    <col min="14891" max="14893" width="10.08984375" style="33" customWidth="1"/>
    <col min="14894" max="14894" width="5.6328125" style="33" customWidth="1"/>
    <col min="14895" max="15107" width="9" style="33"/>
    <col min="15108" max="15108" width="10.90625" style="33" customWidth="1"/>
    <col min="15109" max="15109" width="10.36328125" style="33" customWidth="1"/>
    <col min="15110" max="15110" width="8.08984375" style="33" bestFit="1" customWidth="1"/>
    <col min="15111" max="15111" width="6.453125" style="33" bestFit="1" customWidth="1"/>
    <col min="15112" max="15112" width="8.08984375" style="33" bestFit="1" customWidth="1"/>
    <col min="15113" max="15115" width="6.453125" style="33" bestFit="1" customWidth="1"/>
    <col min="15116" max="15116" width="8.08984375" style="33" bestFit="1" customWidth="1"/>
    <col min="15117" max="15117" width="6.453125" style="33" bestFit="1" customWidth="1"/>
    <col min="15118" max="15118" width="8.08984375" style="33" bestFit="1" customWidth="1"/>
    <col min="15119" max="15119" width="8.08984375" style="33" customWidth="1"/>
    <col min="15120" max="15120" width="6.453125" style="33" customWidth="1"/>
    <col min="15121" max="15122" width="8.08984375" style="33" customWidth="1"/>
    <col min="15123" max="15123" width="6.453125" style="33" customWidth="1"/>
    <col min="15124" max="15128" width="8.08984375" style="33" customWidth="1"/>
    <col min="15129" max="15129" width="6.453125" style="33" customWidth="1"/>
    <col min="15130" max="15131" width="8.08984375" style="33" customWidth="1"/>
    <col min="15132" max="15132" width="6.453125" style="33" customWidth="1"/>
    <col min="15133" max="15134" width="8.08984375" style="33" customWidth="1"/>
    <col min="15135" max="15135" width="6.453125" style="33" customWidth="1"/>
    <col min="15136" max="15137" width="8.08984375" style="33" customWidth="1"/>
    <col min="15138" max="15138" width="6.453125" style="33" customWidth="1"/>
    <col min="15139" max="15139" width="8.08984375" style="33" customWidth="1"/>
    <col min="15140" max="15140" width="9.08984375" style="33" bestFit="1" customWidth="1"/>
    <col min="15141" max="15141" width="8.08984375" style="33" bestFit="1" customWidth="1"/>
    <col min="15142" max="15143" width="9.08984375" style="33" bestFit="1" customWidth="1"/>
    <col min="15144" max="15144" width="8.08984375" style="33" bestFit="1" customWidth="1"/>
    <col min="15145" max="15145" width="9.08984375" style="33" bestFit="1" customWidth="1"/>
    <col min="15146" max="15146" width="7" style="33" bestFit="1" customWidth="1"/>
    <col min="15147" max="15149" width="10.08984375" style="33" customWidth="1"/>
    <col min="15150" max="15150" width="5.6328125" style="33" customWidth="1"/>
    <col min="15151" max="15363" width="9" style="33"/>
    <col min="15364" max="15364" width="10.90625" style="33" customWidth="1"/>
    <col min="15365" max="15365" width="10.36328125" style="33" customWidth="1"/>
    <col min="15366" max="15366" width="8.08984375" style="33" bestFit="1" customWidth="1"/>
    <col min="15367" max="15367" width="6.453125" style="33" bestFit="1" customWidth="1"/>
    <col min="15368" max="15368" width="8.08984375" style="33" bestFit="1" customWidth="1"/>
    <col min="15369" max="15371" width="6.453125" style="33" bestFit="1" customWidth="1"/>
    <col min="15372" max="15372" width="8.08984375" style="33" bestFit="1" customWidth="1"/>
    <col min="15373" max="15373" width="6.453125" style="33" bestFit="1" customWidth="1"/>
    <col min="15374" max="15374" width="8.08984375" style="33" bestFit="1" customWidth="1"/>
    <col min="15375" max="15375" width="8.08984375" style="33" customWidth="1"/>
    <col min="15376" max="15376" width="6.453125" style="33" customWidth="1"/>
    <col min="15377" max="15378" width="8.08984375" style="33" customWidth="1"/>
    <col min="15379" max="15379" width="6.453125" style="33" customWidth="1"/>
    <col min="15380" max="15384" width="8.08984375" style="33" customWidth="1"/>
    <col min="15385" max="15385" width="6.453125" style="33" customWidth="1"/>
    <col min="15386" max="15387" width="8.08984375" style="33" customWidth="1"/>
    <col min="15388" max="15388" width="6.453125" style="33" customWidth="1"/>
    <col min="15389" max="15390" width="8.08984375" style="33" customWidth="1"/>
    <col min="15391" max="15391" width="6.453125" style="33" customWidth="1"/>
    <col min="15392" max="15393" width="8.08984375" style="33" customWidth="1"/>
    <col min="15394" max="15394" width="6.453125" style="33" customWidth="1"/>
    <col min="15395" max="15395" width="8.08984375" style="33" customWidth="1"/>
    <col min="15396" max="15396" width="9.08984375" style="33" bestFit="1" customWidth="1"/>
    <col min="15397" max="15397" width="8.08984375" style="33" bestFit="1" customWidth="1"/>
    <col min="15398" max="15399" width="9.08984375" style="33" bestFit="1" customWidth="1"/>
    <col min="15400" max="15400" width="8.08984375" style="33" bestFit="1" customWidth="1"/>
    <col min="15401" max="15401" width="9.08984375" style="33" bestFit="1" customWidth="1"/>
    <col min="15402" max="15402" width="7" style="33" bestFit="1" customWidth="1"/>
    <col min="15403" max="15405" width="10.08984375" style="33" customWidth="1"/>
    <col min="15406" max="15406" width="5.6328125" style="33" customWidth="1"/>
    <col min="15407" max="15619" width="9" style="33"/>
    <col min="15620" max="15620" width="10.90625" style="33" customWidth="1"/>
    <col min="15621" max="15621" width="10.36328125" style="33" customWidth="1"/>
    <col min="15622" max="15622" width="8.08984375" style="33" bestFit="1" customWidth="1"/>
    <col min="15623" max="15623" width="6.453125" style="33" bestFit="1" customWidth="1"/>
    <col min="15624" max="15624" width="8.08984375" style="33" bestFit="1" customWidth="1"/>
    <col min="15625" max="15627" width="6.453125" style="33" bestFit="1" customWidth="1"/>
    <col min="15628" max="15628" width="8.08984375" style="33" bestFit="1" customWidth="1"/>
    <col min="15629" max="15629" width="6.453125" style="33" bestFit="1" customWidth="1"/>
    <col min="15630" max="15630" width="8.08984375" style="33" bestFit="1" customWidth="1"/>
    <col min="15631" max="15631" width="8.08984375" style="33" customWidth="1"/>
    <col min="15632" max="15632" width="6.453125" style="33" customWidth="1"/>
    <col min="15633" max="15634" width="8.08984375" style="33" customWidth="1"/>
    <col min="15635" max="15635" width="6.453125" style="33" customWidth="1"/>
    <col min="15636" max="15640" width="8.08984375" style="33" customWidth="1"/>
    <col min="15641" max="15641" width="6.453125" style="33" customWidth="1"/>
    <col min="15642" max="15643" width="8.08984375" style="33" customWidth="1"/>
    <col min="15644" max="15644" width="6.453125" style="33" customWidth="1"/>
    <col min="15645" max="15646" width="8.08984375" style="33" customWidth="1"/>
    <col min="15647" max="15647" width="6.453125" style="33" customWidth="1"/>
    <col min="15648" max="15649" width="8.08984375" style="33" customWidth="1"/>
    <col min="15650" max="15650" width="6.453125" style="33" customWidth="1"/>
    <col min="15651" max="15651" width="8.08984375" style="33" customWidth="1"/>
    <col min="15652" max="15652" width="9.08984375" style="33" bestFit="1" customWidth="1"/>
    <col min="15653" max="15653" width="8.08984375" style="33" bestFit="1" customWidth="1"/>
    <col min="15654" max="15655" width="9.08984375" style="33" bestFit="1" customWidth="1"/>
    <col min="15656" max="15656" width="8.08984375" style="33" bestFit="1" customWidth="1"/>
    <col min="15657" max="15657" width="9.08984375" style="33" bestFit="1" customWidth="1"/>
    <col min="15658" max="15658" width="7" style="33" bestFit="1" customWidth="1"/>
    <col min="15659" max="15661" width="10.08984375" style="33" customWidth="1"/>
    <col min="15662" max="15662" width="5.6328125" style="33" customWidth="1"/>
    <col min="15663" max="15875" width="9" style="33"/>
    <col min="15876" max="15876" width="10.90625" style="33" customWidth="1"/>
    <col min="15877" max="15877" width="10.36328125" style="33" customWidth="1"/>
    <col min="15878" max="15878" width="8.08984375" style="33" bestFit="1" customWidth="1"/>
    <col min="15879" max="15879" width="6.453125" style="33" bestFit="1" customWidth="1"/>
    <col min="15880" max="15880" width="8.08984375" style="33" bestFit="1" customWidth="1"/>
    <col min="15881" max="15883" width="6.453125" style="33" bestFit="1" customWidth="1"/>
    <col min="15884" max="15884" width="8.08984375" style="33" bestFit="1" customWidth="1"/>
    <col min="15885" max="15885" width="6.453125" style="33" bestFit="1" customWidth="1"/>
    <col min="15886" max="15886" width="8.08984375" style="33" bestFit="1" customWidth="1"/>
    <col min="15887" max="15887" width="8.08984375" style="33" customWidth="1"/>
    <col min="15888" max="15888" width="6.453125" style="33" customWidth="1"/>
    <col min="15889" max="15890" width="8.08984375" style="33" customWidth="1"/>
    <col min="15891" max="15891" width="6.453125" style="33" customWidth="1"/>
    <col min="15892" max="15896" width="8.08984375" style="33" customWidth="1"/>
    <col min="15897" max="15897" width="6.453125" style="33" customWidth="1"/>
    <col min="15898" max="15899" width="8.08984375" style="33" customWidth="1"/>
    <col min="15900" max="15900" width="6.453125" style="33" customWidth="1"/>
    <col min="15901" max="15902" width="8.08984375" style="33" customWidth="1"/>
    <col min="15903" max="15903" width="6.453125" style="33" customWidth="1"/>
    <col min="15904" max="15905" width="8.08984375" style="33" customWidth="1"/>
    <col min="15906" max="15906" width="6.453125" style="33" customWidth="1"/>
    <col min="15907" max="15907" width="8.08984375" style="33" customWidth="1"/>
    <col min="15908" max="15908" width="9.08984375" style="33" bestFit="1" customWidth="1"/>
    <col min="15909" max="15909" width="8.08984375" style="33" bestFit="1" customWidth="1"/>
    <col min="15910" max="15911" width="9.08984375" style="33" bestFit="1" customWidth="1"/>
    <col min="15912" max="15912" width="8.08984375" style="33" bestFit="1" customWidth="1"/>
    <col min="15913" max="15913" width="9.08984375" style="33" bestFit="1" customWidth="1"/>
    <col min="15914" max="15914" width="7" style="33" bestFit="1" customWidth="1"/>
    <col min="15915" max="15917" width="10.08984375" style="33" customWidth="1"/>
    <col min="15918" max="15918" width="5.6328125" style="33" customWidth="1"/>
    <col min="15919" max="16131" width="9" style="33"/>
    <col min="16132" max="16132" width="10.90625" style="33" customWidth="1"/>
    <col min="16133" max="16133" width="10.36328125" style="33" customWidth="1"/>
    <col min="16134" max="16134" width="8.08984375" style="33" bestFit="1" customWidth="1"/>
    <col min="16135" max="16135" width="6.453125" style="33" bestFit="1" customWidth="1"/>
    <col min="16136" max="16136" width="8.08984375" style="33" bestFit="1" customWidth="1"/>
    <col min="16137" max="16139" width="6.453125" style="33" bestFit="1" customWidth="1"/>
    <col min="16140" max="16140" width="8.08984375" style="33" bestFit="1" customWidth="1"/>
    <col min="16141" max="16141" width="6.453125" style="33" bestFit="1" customWidth="1"/>
    <col min="16142" max="16142" width="8.08984375" style="33" bestFit="1" customWidth="1"/>
    <col min="16143" max="16143" width="8.08984375" style="33" customWidth="1"/>
    <col min="16144" max="16144" width="6.453125" style="33" customWidth="1"/>
    <col min="16145" max="16146" width="8.08984375" style="33" customWidth="1"/>
    <col min="16147" max="16147" width="6.453125" style="33" customWidth="1"/>
    <col min="16148" max="16152" width="8.08984375" style="33" customWidth="1"/>
    <col min="16153" max="16153" width="6.453125" style="33" customWidth="1"/>
    <col min="16154" max="16155" width="8.08984375" style="33" customWidth="1"/>
    <col min="16156" max="16156" width="6.453125" style="33" customWidth="1"/>
    <col min="16157" max="16158" width="8.08984375" style="33" customWidth="1"/>
    <col min="16159" max="16159" width="6.453125" style="33" customWidth="1"/>
    <col min="16160" max="16161" width="8.08984375" style="33" customWidth="1"/>
    <col min="16162" max="16162" width="6.453125" style="33" customWidth="1"/>
    <col min="16163" max="16163" width="8.08984375" style="33" customWidth="1"/>
    <col min="16164" max="16164" width="9.08984375" style="33" bestFit="1" customWidth="1"/>
    <col min="16165" max="16165" width="8.08984375" style="33" bestFit="1" customWidth="1"/>
    <col min="16166" max="16167" width="9.08984375" style="33" bestFit="1" customWidth="1"/>
    <col min="16168" max="16168" width="8.08984375" style="33" bestFit="1" customWidth="1"/>
    <col min="16169" max="16169" width="9.08984375" style="33" bestFit="1" customWidth="1"/>
    <col min="16170" max="16170" width="7" style="33" bestFit="1" customWidth="1"/>
    <col min="16171" max="16173" width="10.08984375" style="33" customWidth="1"/>
    <col min="16174" max="16174" width="5.6328125" style="33" customWidth="1"/>
    <col min="16175" max="16384" width="9" style="33"/>
  </cols>
  <sheetData>
    <row r="1" spans="1:98" s="23" customFormat="1" ht="24" customHeight="1" x14ac:dyDescent="0.25">
      <c r="A1" s="21" t="s">
        <v>65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T1" s="24"/>
    </row>
    <row r="2" spans="1:98" s="26" customFormat="1" ht="21" customHeight="1" x14ac:dyDescent="0.2">
      <c r="A2" s="319" t="s">
        <v>14</v>
      </c>
      <c r="B2" s="321"/>
      <c r="C2" s="350" t="s">
        <v>1</v>
      </c>
      <c r="D2" s="350"/>
      <c r="E2" s="350"/>
      <c r="F2" s="350" t="s">
        <v>2</v>
      </c>
      <c r="G2" s="350"/>
      <c r="H2" s="319"/>
      <c r="I2" s="319" t="s">
        <v>4</v>
      </c>
      <c r="J2" s="320"/>
      <c r="K2" s="321"/>
      <c r="L2" s="350" t="s">
        <v>3</v>
      </c>
      <c r="M2" s="350"/>
      <c r="N2" s="350"/>
      <c r="O2" s="350" t="s">
        <v>5</v>
      </c>
      <c r="P2" s="350"/>
      <c r="Q2" s="350"/>
      <c r="R2" s="350" t="s">
        <v>68</v>
      </c>
      <c r="S2" s="350"/>
      <c r="T2" s="350"/>
      <c r="U2" s="351" t="s">
        <v>69</v>
      </c>
      <c r="V2" s="352"/>
      <c r="W2" s="353"/>
      <c r="X2" s="351" t="s">
        <v>70</v>
      </c>
      <c r="Y2" s="352"/>
      <c r="Z2" s="353"/>
      <c r="AA2" s="351" t="s">
        <v>71</v>
      </c>
      <c r="AB2" s="352"/>
      <c r="AC2" s="353"/>
      <c r="AD2" s="351" t="s">
        <v>72</v>
      </c>
      <c r="AE2" s="352"/>
      <c r="AF2" s="353"/>
      <c r="AG2" s="319" t="s">
        <v>9</v>
      </c>
      <c r="AH2" s="320"/>
      <c r="AI2" s="321"/>
      <c r="AJ2" s="319" t="s">
        <v>10</v>
      </c>
      <c r="AK2" s="320"/>
      <c r="AL2" s="321"/>
      <c r="AM2" s="319" t="s">
        <v>11</v>
      </c>
      <c r="AN2" s="320"/>
      <c r="AO2" s="321"/>
      <c r="AP2" s="355" t="s">
        <v>12</v>
      </c>
      <c r="AQ2" s="25"/>
      <c r="AR2" s="33"/>
    </row>
    <row r="3" spans="1:98" s="25" customFormat="1" ht="21" customHeight="1" x14ac:dyDescent="0.2">
      <c r="A3" s="27" t="s">
        <v>15</v>
      </c>
      <c r="B3" s="239" t="s">
        <v>0</v>
      </c>
      <c r="C3" s="28" t="s">
        <v>6</v>
      </c>
      <c r="D3" s="4" t="s">
        <v>7</v>
      </c>
      <c r="E3" s="29" t="s">
        <v>8</v>
      </c>
      <c r="F3" s="28" t="s">
        <v>6</v>
      </c>
      <c r="G3" s="4" t="s">
        <v>7</v>
      </c>
      <c r="H3" s="29" t="s">
        <v>8</v>
      </c>
      <c r="I3" s="28" t="s">
        <v>6</v>
      </c>
      <c r="J3" s="4" t="s">
        <v>7</v>
      </c>
      <c r="K3" s="29" t="s">
        <v>8</v>
      </c>
      <c r="L3" s="28" t="s">
        <v>6</v>
      </c>
      <c r="M3" s="4" t="s">
        <v>7</v>
      </c>
      <c r="N3" s="29" t="s">
        <v>8</v>
      </c>
      <c r="O3" s="28" t="s">
        <v>6</v>
      </c>
      <c r="P3" s="4" t="s">
        <v>7</v>
      </c>
      <c r="Q3" s="29" t="s">
        <v>8</v>
      </c>
      <c r="R3" s="28" t="s">
        <v>6</v>
      </c>
      <c r="S3" s="4" t="s">
        <v>7</v>
      </c>
      <c r="T3" s="29" t="s">
        <v>8</v>
      </c>
      <c r="U3" s="28" t="s">
        <v>6</v>
      </c>
      <c r="V3" s="4" t="s">
        <v>7</v>
      </c>
      <c r="W3" s="29" t="s">
        <v>8</v>
      </c>
      <c r="X3" s="28" t="s">
        <v>6</v>
      </c>
      <c r="Y3" s="4" t="s">
        <v>7</v>
      </c>
      <c r="Z3" s="29" t="s">
        <v>8</v>
      </c>
      <c r="AA3" s="28" t="s">
        <v>6</v>
      </c>
      <c r="AB3" s="4" t="s">
        <v>7</v>
      </c>
      <c r="AC3" s="29" t="s">
        <v>8</v>
      </c>
      <c r="AD3" s="28" t="s">
        <v>6</v>
      </c>
      <c r="AE3" s="4" t="s">
        <v>7</v>
      </c>
      <c r="AF3" s="29" t="s">
        <v>8</v>
      </c>
      <c r="AG3" s="28" t="s">
        <v>6</v>
      </c>
      <c r="AH3" s="4" t="s">
        <v>7</v>
      </c>
      <c r="AI3" s="29" t="s">
        <v>8</v>
      </c>
      <c r="AJ3" s="28" t="s">
        <v>6</v>
      </c>
      <c r="AK3" s="4" t="s">
        <v>7</v>
      </c>
      <c r="AL3" s="29" t="s">
        <v>8</v>
      </c>
      <c r="AM3" s="3" t="s">
        <v>6</v>
      </c>
      <c r="AN3" s="31" t="s">
        <v>7</v>
      </c>
      <c r="AO3" s="32" t="s">
        <v>8</v>
      </c>
      <c r="AP3" s="356"/>
      <c r="AQ3" s="33"/>
      <c r="AR3" s="33"/>
    </row>
    <row r="4" spans="1:98" ht="21" customHeight="1" x14ac:dyDescent="0.2">
      <c r="A4" s="81" t="s">
        <v>16</v>
      </c>
      <c r="B4" s="82">
        <v>714</v>
      </c>
      <c r="C4" s="83">
        <v>83</v>
      </c>
      <c r="D4" s="53">
        <v>8</v>
      </c>
      <c r="E4" s="67">
        <v>91</v>
      </c>
      <c r="F4" s="83">
        <v>25</v>
      </c>
      <c r="G4" s="53">
        <v>10</v>
      </c>
      <c r="H4" s="67">
        <v>35</v>
      </c>
      <c r="I4" s="83">
        <v>1</v>
      </c>
      <c r="J4" s="53"/>
      <c r="K4" s="67">
        <v>1</v>
      </c>
      <c r="L4" s="83">
        <v>57</v>
      </c>
      <c r="M4" s="53">
        <v>34</v>
      </c>
      <c r="N4" s="67">
        <v>91</v>
      </c>
      <c r="O4" s="83">
        <v>42</v>
      </c>
      <c r="P4" s="53">
        <v>27</v>
      </c>
      <c r="Q4" s="67">
        <v>69</v>
      </c>
      <c r="R4" s="83"/>
      <c r="S4" s="53">
        <v>1</v>
      </c>
      <c r="T4" s="67">
        <v>1</v>
      </c>
      <c r="U4" s="83"/>
      <c r="V4" s="53"/>
      <c r="W4" s="67">
        <v>0</v>
      </c>
      <c r="X4" s="83">
        <v>1</v>
      </c>
      <c r="Y4" s="53"/>
      <c r="Z4" s="67">
        <v>1</v>
      </c>
      <c r="AA4" s="83">
        <v>1</v>
      </c>
      <c r="AB4" s="53"/>
      <c r="AC4" s="67">
        <v>1</v>
      </c>
      <c r="AD4" s="83"/>
      <c r="AE4" s="53"/>
      <c r="AF4" s="67">
        <v>0</v>
      </c>
      <c r="AG4" s="83">
        <v>41</v>
      </c>
      <c r="AH4" s="53">
        <v>10</v>
      </c>
      <c r="AI4" s="67">
        <v>51</v>
      </c>
      <c r="AJ4" s="83">
        <v>314</v>
      </c>
      <c r="AK4" s="53">
        <v>46</v>
      </c>
      <c r="AL4" s="67">
        <v>360</v>
      </c>
      <c r="AM4" s="226">
        <f t="shared" ref="AM4:AN50" si="0">SUM(C4,F4,I4,L4,R4,O4,U4,X4,AA4,AD4,AG4,AJ4)</f>
        <v>565</v>
      </c>
      <c r="AN4" s="227">
        <f t="shared" si="0"/>
        <v>136</v>
      </c>
      <c r="AO4" s="228">
        <f>SUM(AM4:AN4)</f>
        <v>701</v>
      </c>
      <c r="AP4" s="82">
        <v>13</v>
      </c>
      <c r="AQ4" s="34"/>
    </row>
    <row r="5" spans="1:98" s="35" customFormat="1" ht="21" customHeight="1" x14ac:dyDescent="0.2">
      <c r="A5" s="84" t="s">
        <v>17</v>
      </c>
      <c r="B5" s="85">
        <v>226</v>
      </c>
      <c r="C5" s="86">
        <v>41</v>
      </c>
      <c r="D5" s="55">
        <v>5</v>
      </c>
      <c r="E5" s="56">
        <v>46</v>
      </c>
      <c r="F5" s="86">
        <v>2</v>
      </c>
      <c r="G5" s="55">
        <v>1</v>
      </c>
      <c r="H5" s="69">
        <v>3</v>
      </c>
      <c r="I5" s="86"/>
      <c r="J5" s="55"/>
      <c r="K5" s="69">
        <v>0</v>
      </c>
      <c r="L5" s="86">
        <v>13</v>
      </c>
      <c r="M5" s="55">
        <v>4</v>
      </c>
      <c r="N5" s="69">
        <v>17</v>
      </c>
      <c r="O5" s="86">
        <v>9</v>
      </c>
      <c r="P5" s="55">
        <v>10</v>
      </c>
      <c r="Q5" s="69">
        <v>19</v>
      </c>
      <c r="R5" s="86"/>
      <c r="S5" s="55"/>
      <c r="T5" s="69">
        <v>0</v>
      </c>
      <c r="U5" s="86"/>
      <c r="V5" s="55"/>
      <c r="W5" s="69">
        <v>0</v>
      </c>
      <c r="X5" s="86">
        <v>2</v>
      </c>
      <c r="Y5" s="55">
        <v>1</v>
      </c>
      <c r="Z5" s="69">
        <v>3</v>
      </c>
      <c r="AA5" s="86"/>
      <c r="AB5" s="55"/>
      <c r="AC5" s="69">
        <v>0</v>
      </c>
      <c r="AD5" s="86">
        <v>1</v>
      </c>
      <c r="AE5" s="55"/>
      <c r="AF5" s="69">
        <v>1</v>
      </c>
      <c r="AG5" s="86">
        <v>7</v>
      </c>
      <c r="AH5" s="55">
        <v>1</v>
      </c>
      <c r="AI5" s="69">
        <v>8</v>
      </c>
      <c r="AJ5" s="86">
        <v>112</v>
      </c>
      <c r="AK5" s="55">
        <v>15</v>
      </c>
      <c r="AL5" s="70">
        <v>127</v>
      </c>
      <c r="AM5" s="86">
        <f t="shared" si="0"/>
        <v>187</v>
      </c>
      <c r="AN5" s="55">
        <f t="shared" si="0"/>
        <v>37</v>
      </c>
      <c r="AO5" s="70">
        <f>SUM(AM5:AN5)</f>
        <v>224</v>
      </c>
      <c r="AP5" s="85">
        <v>2</v>
      </c>
      <c r="AQ5" s="34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</row>
    <row r="6" spans="1:98" s="35" customFormat="1" ht="21" customHeight="1" x14ac:dyDescent="0.2">
      <c r="A6" s="84" t="s">
        <v>18</v>
      </c>
      <c r="B6" s="85">
        <v>315</v>
      </c>
      <c r="C6" s="86">
        <v>1</v>
      </c>
      <c r="D6" s="55"/>
      <c r="E6" s="56">
        <v>1</v>
      </c>
      <c r="F6" s="86">
        <v>1</v>
      </c>
      <c r="G6" s="55"/>
      <c r="H6" s="69">
        <v>1</v>
      </c>
      <c r="I6" s="86"/>
      <c r="J6" s="55"/>
      <c r="K6" s="69">
        <v>0</v>
      </c>
      <c r="L6" s="86">
        <v>15</v>
      </c>
      <c r="M6" s="55">
        <v>6</v>
      </c>
      <c r="N6" s="69">
        <v>21</v>
      </c>
      <c r="O6" s="86">
        <v>26</v>
      </c>
      <c r="P6" s="55">
        <v>11</v>
      </c>
      <c r="Q6" s="69">
        <v>37</v>
      </c>
      <c r="R6" s="86"/>
      <c r="S6" s="55"/>
      <c r="T6" s="69">
        <v>0</v>
      </c>
      <c r="U6" s="86"/>
      <c r="V6" s="55"/>
      <c r="W6" s="69">
        <v>0</v>
      </c>
      <c r="X6" s="86">
        <v>4</v>
      </c>
      <c r="Y6" s="55">
        <v>3</v>
      </c>
      <c r="Z6" s="69">
        <v>7</v>
      </c>
      <c r="AA6" s="86"/>
      <c r="AB6" s="55"/>
      <c r="AC6" s="69">
        <v>0</v>
      </c>
      <c r="AD6" s="86"/>
      <c r="AE6" s="55"/>
      <c r="AF6" s="69">
        <v>0</v>
      </c>
      <c r="AG6" s="86">
        <v>4</v>
      </c>
      <c r="AH6" s="55">
        <v>1</v>
      </c>
      <c r="AI6" s="69">
        <v>5</v>
      </c>
      <c r="AJ6" s="86">
        <v>217</v>
      </c>
      <c r="AK6" s="55">
        <v>24</v>
      </c>
      <c r="AL6" s="70">
        <v>241</v>
      </c>
      <c r="AM6" s="86">
        <f t="shared" si="0"/>
        <v>268</v>
      </c>
      <c r="AN6" s="55">
        <f t="shared" si="0"/>
        <v>45</v>
      </c>
      <c r="AO6" s="70">
        <f t="shared" ref="AO6:AO44" si="1">SUM(AM6:AN6)</f>
        <v>313</v>
      </c>
      <c r="AP6" s="85">
        <v>2</v>
      </c>
      <c r="AQ6" s="34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</row>
    <row r="7" spans="1:98" s="35" customFormat="1" ht="21" customHeight="1" x14ac:dyDescent="0.2">
      <c r="A7" s="84" t="s">
        <v>19</v>
      </c>
      <c r="B7" s="85">
        <v>332</v>
      </c>
      <c r="C7" s="86">
        <v>29</v>
      </c>
      <c r="D7" s="55">
        <v>3</v>
      </c>
      <c r="E7" s="56">
        <v>32</v>
      </c>
      <c r="F7" s="86">
        <v>10</v>
      </c>
      <c r="G7" s="55">
        <v>3</v>
      </c>
      <c r="H7" s="69">
        <v>13</v>
      </c>
      <c r="I7" s="86">
        <v>1</v>
      </c>
      <c r="J7" s="55">
        <v>0</v>
      </c>
      <c r="K7" s="69">
        <v>1</v>
      </c>
      <c r="L7" s="86">
        <v>23</v>
      </c>
      <c r="M7" s="55">
        <v>10</v>
      </c>
      <c r="N7" s="69">
        <v>33</v>
      </c>
      <c r="O7" s="86">
        <v>18</v>
      </c>
      <c r="P7" s="55">
        <v>18</v>
      </c>
      <c r="Q7" s="69">
        <v>36</v>
      </c>
      <c r="R7" s="86">
        <v>5</v>
      </c>
      <c r="S7" s="55">
        <v>0</v>
      </c>
      <c r="T7" s="69">
        <v>5</v>
      </c>
      <c r="U7" s="86">
        <v>0</v>
      </c>
      <c r="V7" s="55">
        <v>0</v>
      </c>
      <c r="W7" s="69">
        <v>0</v>
      </c>
      <c r="X7" s="86">
        <v>3</v>
      </c>
      <c r="Y7" s="55">
        <v>2</v>
      </c>
      <c r="Z7" s="69">
        <v>5</v>
      </c>
      <c r="AA7" s="86">
        <v>0</v>
      </c>
      <c r="AB7" s="55">
        <v>0</v>
      </c>
      <c r="AC7" s="69">
        <v>0</v>
      </c>
      <c r="AD7" s="86">
        <v>0</v>
      </c>
      <c r="AE7" s="55">
        <v>0</v>
      </c>
      <c r="AF7" s="69">
        <v>0</v>
      </c>
      <c r="AG7" s="86">
        <v>0</v>
      </c>
      <c r="AH7" s="55">
        <v>0</v>
      </c>
      <c r="AI7" s="69">
        <v>0</v>
      </c>
      <c r="AJ7" s="86">
        <v>184</v>
      </c>
      <c r="AK7" s="55">
        <v>19</v>
      </c>
      <c r="AL7" s="70">
        <v>203</v>
      </c>
      <c r="AM7" s="86">
        <f t="shared" si="0"/>
        <v>273</v>
      </c>
      <c r="AN7" s="55">
        <f t="shared" si="0"/>
        <v>55</v>
      </c>
      <c r="AO7" s="70">
        <f t="shared" si="1"/>
        <v>328</v>
      </c>
      <c r="AP7" s="85">
        <v>4</v>
      </c>
      <c r="AQ7" s="34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</row>
    <row r="8" spans="1:98" s="35" customFormat="1" ht="21" customHeight="1" x14ac:dyDescent="0.2">
      <c r="A8" s="84" t="s">
        <v>20</v>
      </c>
      <c r="B8" s="85">
        <v>274</v>
      </c>
      <c r="C8" s="86">
        <v>3</v>
      </c>
      <c r="D8" s="55"/>
      <c r="E8" s="56">
        <v>3</v>
      </c>
      <c r="F8" s="86">
        <v>3</v>
      </c>
      <c r="G8" s="55">
        <v>1</v>
      </c>
      <c r="H8" s="69">
        <v>4</v>
      </c>
      <c r="I8" s="86"/>
      <c r="J8" s="55"/>
      <c r="K8" s="69">
        <v>0</v>
      </c>
      <c r="L8" s="86">
        <v>11</v>
      </c>
      <c r="M8" s="55">
        <v>8</v>
      </c>
      <c r="N8" s="69">
        <v>19</v>
      </c>
      <c r="O8" s="86">
        <v>9</v>
      </c>
      <c r="P8" s="55">
        <v>10</v>
      </c>
      <c r="Q8" s="69">
        <v>19</v>
      </c>
      <c r="R8" s="86">
        <v>1</v>
      </c>
      <c r="S8" s="55"/>
      <c r="T8" s="69">
        <v>1</v>
      </c>
      <c r="U8" s="86"/>
      <c r="V8" s="55"/>
      <c r="W8" s="69">
        <v>0</v>
      </c>
      <c r="X8" s="86">
        <v>2</v>
      </c>
      <c r="Y8" s="55">
        <v>1</v>
      </c>
      <c r="Z8" s="69">
        <v>3</v>
      </c>
      <c r="AA8" s="86"/>
      <c r="AB8" s="55"/>
      <c r="AC8" s="69">
        <v>0</v>
      </c>
      <c r="AD8" s="86"/>
      <c r="AE8" s="55"/>
      <c r="AF8" s="69">
        <v>0</v>
      </c>
      <c r="AG8" s="86"/>
      <c r="AH8" s="55"/>
      <c r="AI8" s="69">
        <v>0</v>
      </c>
      <c r="AJ8" s="86">
        <v>212</v>
      </c>
      <c r="AK8" s="55">
        <v>11</v>
      </c>
      <c r="AL8" s="70">
        <v>223</v>
      </c>
      <c r="AM8" s="86">
        <f t="shared" si="0"/>
        <v>241</v>
      </c>
      <c r="AN8" s="55">
        <f t="shared" si="0"/>
        <v>31</v>
      </c>
      <c r="AO8" s="70">
        <f t="shared" si="1"/>
        <v>272</v>
      </c>
      <c r="AP8" s="85">
        <v>2</v>
      </c>
      <c r="AQ8" s="34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</row>
    <row r="9" spans="1:98" s="35" customFormat="1" ht="21" customHeight="1" x14ac:dyDescent="0.2">
      <c r="A9" s="84" t="s">
        <v>21</v>
      </c>
      <c r="B9" s="85">
        <v>262</v>
      </c>
      <c r="C9" s="86">
        <v>14</v>
      </c>
      <c r="D9" s="55">
        <v>3</v>
      </c>
      <c r="E9" s="56">
        <v>17</v>
      </c>
      <c r="F9" s="86"/>
      <c r="G9" s="55"/>
      <c r="H9" s="69">
        <v>0</v>
      </c>
      <c r="I9" s="86"/>
      <c r="J9" s="55"/>
      <c r="K9" s="69">
        <v>0</v>
      </c>
      <c r="L9" s="86">
        <v>13</v>
      </c>
      <c r="M9" s="55">
        <v>5</v>
      </c>
      <c r="N9" s="69">
        <v>18</v>
      </c>
      <c r="O9" s="86">
        <v>14</v>
      </c>
      <c r="P9" s="55">
        <v>8</v>
      </c>
      <c r="Q9" s="69">
        <v>22</v>
      </c>
      <c r="R9" s="86">
        <v>1</v>
      </c>
      <c r="S9" s="55"/>
      <c r="T9" s="69">
        <v>1</v>
      </c>
      <c r="U9" s="86"/>
      <c r="V9" s="55"/>
      <c r="W9" s="69">
        <v>0</v>
      </c>
      <c r="X9" s="86">
        <v>2</v>
      </c>
      <c r="Y9" s="55"/>
      <c r="Z9" s="69">
        <v>2</v>
      </c>
      <c r="AA9" s="86">
        <v>1</v>
      </c>
      <c r="AB9" s="55"/>
      <c r="AC9" s="69">
        <v>1</v>
      </c>
      <c r="AD9" s="86"/>
      <c r="AE9" s="55"/>
      <c r="AF9" s="69">
        <v>0</v>
      </c>
      <c r="AG9" s="86">
        <v>5</v>
      </c>
      <c r="AH9" s="55">
        <v>1</v>
      </c>
      <c r="AI9" s="69">
        <v>6</v>
      </c>
      <c r="AJ9" s="86">
        <v>170</v>
      </c>
      <c r="AK9" s="55">
        <v>18</v>
      </c>
      <c r="AL9" s="70">
        <v>188</v>
      </c>
      <c r="AM9" s="86">
        <f t="shared" si="0"/>
        <v>220</v>
      </c>
      <c r="AN9" s="55">
        <f t="shared" si="0"/>
        <v>35</v>
      </c>
      <c r="AO9" s="70">
        <f t="shared" si="1"/>
        <v>255</v>
      </c>
      <c r="AP9" s="85">
        <v>7</v>
      </c>
      <c r="AQ9" s="34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</row>
    <row r="10" spans="1:98" s="35" customFormat="1" ht="21" customHeight="1" x14ac:dyDescent="0.2">
      <c r="A10" s="87" t="s">
        <v>22</v>
      </c>
      <c r="B10" s="42">
        <v>330</v>
      </c>
      <c r="C10" s="43">
        <v>21</v>
      </c>
      <c r="D10" s="44">
        <v>2</v>
      </c>
      <c r="E10" s="71">
        <v>23</v>
      </c>
      <c r="F10" s="43">
        <v>2</v>
      </c>
      <c r="G10" s="44">
        <v>1</v>
      </c>
      <c r="H10" s="57">
        <v>3</v>
      </c>
      <c r="I10" s="43">
        <v>0</v>
      </c>
      <c r="J10" s="44">
        <v>0</v>
      </c>
      <c r="K10" s="57">
        <v>0</v>
      </c>
      <c r="L10" s="43">
        <v>18</v>
      </c>
      <c r="M10" s="44">
        <v>7</v>
      </c>
      <c r="N10" s="57">
        <v>25</v>
      </c>
      <c r="O10" s="43">
        <v>16</v>
      </c>
      <c r="P10" s="44">
        <v>7</v>
      </c>
      <c r="Q10" s="57">
        <v>23</v>
      </c>
      <c r="R10" s="43">
        <v>3</v>
      </c>
      <c r="S10" s="44">
        <v>0</v>
      </c>
      <c r="T10" s="71">
        <v>3</v>
      </c>
      <c r="U10" s="43">
        <v>0</v>
      </c>
      <c r="V10" s="44">
        <v>0</v>
      </c>
      <c r="W10" s="57">
        <v>0</v>
      </c>
      <c r="X10" s="43">
        <v>8</v>
      </c>
      <c r="Y10" s="44">
        <v>2</v>
      </c>
      <c r="Z10" s="71">
        <v>10</v>
      </c>
      <c r="AA10" s="43">
        <v>0</v>
      </c>
      <c r="AB10" s="44">
        <v>0</v>
      </c>
      <c r="AC10" s="57">
        <v>0</v>
      </c>
      <c r="AD10" s="43">
        <v>0</v>
      </c>
      <c r="AE10" s="44">
        <v>0</v>
      </c>
      <c r="AF10" s="57">
        <v>0</v>
      </c>
      <c r="AG10" s="43">
        <v>1</v>
      </c>
      <c r="AH10" s="44">
        <v>0</v>
      </c>
      <c r="AI10" s="57">
        <v>1</v>
      </c>
      <c r="AJ10" s="43">
        <v>221</v>
      </c>
      <c r="AK10" s="44">
        <v>15</v>
      </c>
      <c r="AL10" s="57">
        <v>236</v>
      </c>
      <c r="AM10" s="43">
        <f t="shared" si="0"/>
        <v>290</v>
      </c>
      <c r="AN10" s="44">
        <f t="shared" si="0"/>
        <v>34</v>
      </c>
      <c r="AO10" s="45">
        <f t="shared" si="1"/>
        <v>324</v>
      </c>
      <c r="AP10" s="42">
        <v>6</v>
      </c>
      <c r="AQ10" s="34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</row>
    <row r="11" spans="1:98" s="35" customFormat="1" ht="21" customHeight="1" x14ac:dyDescent="0.2">
      <c r="A11" s="81" t="s">
        <v>23</v>
      </c>
      <c r="B11" s="82">
        <v>662</v>
      </c>
      <c r="C11" s="83">
        <v>31</v>
      </c>
      <c r="D11" s="53">
        <v>0</v>
      </c>
      <c r="E11" s="67">
        <v>31</v>
      </c>
      <c r="F11" s="83">
        <v>2</v>
      </c>
      <c r="G11" s="53">
        <v>1</v>
      </c>
      <c r="H11" s="67">
        <v>3</v>
      </c>
      <c r="I11" s="83">
        <v>3</v>
      </c>
      <c r="J11" s="53">
        <v>1</v>
      </c>
      <c r="K11" s="67">
        <v>4</v>
      </c>
      <c r="L11" s="83">
        <v>45</v>
      </c>
      <c r="M11" s="53">
        <v>28</v>
      </c>
      <c r="N11" s="67">
        <v>73</v>
      </c>
      <c r="O11" s="83">
        <v>25</v>
      </c>
      <c r="P11" s="53">
        <v>20</v>
      </c>
      <c r="Q11" s="67">
        <v>45</v>
      </c>
      <c r="R11" s="83">
        <v>1</v>
      </c>
      <c r="S11" s="53">
        <v>1</v>
      </c>
      <c r="T11" s="54">
        <v>2</v>
      </c>
      <c r="U11" s="83">
        <v>0</v>
      </c>
      <c r="V11" s="53">
        <v>0</v>
      </c>
      <c r="W11" s="67">
        <v>0</v>
      </c>
      <c r="X11" s="83">
        <v>2</v>
      </c>
      <c r="Y11" s="53">
        <v>0</v>
      </c>
      <c r="Z11" s="67">
        <v>2</v>
      </c>
      <c r="AA11" s="83">
        <v>0</v>
      </c>
      <c r="AB11" s="53">
        <v>0</v>
      </c>
      <c r="AC11" s="67">
        <v>0</v>
      </c>
      <c r="AD11" s="83">
        <v>1</v>
      </c>
      <c r="AE11" s="53">
        <v>0</v>
      </c>
      <c r="AF11" s="67">
        <v>1</v>
      </c>
      <c r="AG11" s="83">
        <v>25</v>
      </c>
      <c r="AH11" s="53">
        <v>7</v>
      </c>
      <c r="AI11" s="67">
        <v>32</v>
      </c>
      <c r="AJ11" s="83">
        <v>400</v>
      </c>
      <c r="AK11" s="53">
        <v>38</v>
      </c>
      <c r="AL11" s="68">
        <v>438</v>
      </c>
      <c r="AM11" s="229">
        <f t="shared" si="0"/>
        <v>535</v>
      </c>
      <c r="AN11" s="230">
        <f t="shared" si="0"/>
        <v>96</v>
      </c>
      <c r="AO11" s="231">
        <f t="shared" si="1"/>
        <v>631</v>
      </c>
      <c r="AP11" s="82">
        <v>31</v>
      </c>
      <c r="AQ11" s="34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</row>
    <row r="12" spans="1:98" s="35" customFormat="1" ht="21" customHeight="1" x14ac:dyDescent="0.2">
      <c r="A12" s="84" t="s">
        <v>24</v>
      </c>
      <c r="B12" s="85">
        <v>335</v>
      </c>
      <c r="C12" s="86">
        <v>38</v>
      </c>
      <c r="D12" s="55">
        <v>3</v>
      </c>
      <c r="E12" s="69">
        <v>41</v>
      </c>
      <c r="F12" s="86">
        <v>3</v>
      </c>
      <c r="G12" s="55"/>
      <c r="H12" s="69">
        <v>3</v>
      </c>
      <c r="I12" s="86"/>
      <c r="J12" s="55"/>
      <c r="K12" s="69">
        <v>0</v>
      </c>
      <c r="L12" s="86">
        <v>23</v>
      </c>
      <c r="M12" s="55">
        <v>11</v>
      </c>
      <c r="N12" s="69">
        <v>34</v>
      </c>
      <c r="O12" s="86">
        <v>8</v>
      </c>
      <c r="P12" s="55">
        <v>8</v>
      </c>
      <c r="Q12" s="69">
        <v>16</v>
      </c>
      <c r="R12" s="86"/>
      <c r="S12" s="55"/>
      <c r="T12" s="56">
        <v>0</v>
      </c>
      <c r="U12" s="86"/>
      <c r="V12" s="55"/>
      <c r="W12" s="69">
        <v>0</v>
      </c>
      <c r="X12" s="86"/>
      <c r="Y12" s="55"/>
      <c r="Z12" s="69">
        <v>0</v>
      </c>
      <c r="AA12" s="86">
        <v>1</v>
      </c>
      <c r="AB12" s="55"/>
      <c r="AC12" s="69">
        <v>1</v>
      </c>
      <c r="AD12" s="86"/>
      <c r="AE12" s="55"/>
      <c r="AF12" s="69">
        <v>0</v>
      </c>
      <c r="AG12" s="86">
        <v>7</v>
      </c>
      <c r="AH12" s="55">
        <v>1</v>
      </c>
      <c r="AI12" s="69">
        <v>8</v>
      </c>
      <c r="AJ12" s="86">
        <v>195</v>
      </c>
      <c r="AK12" s="55">
        <v>29</v>
      </c>
      <c r="AL12" s="70">
        <v>224</v>
      </c>
      <c r="AM12" s="86">
        <f t="shared" si="0"/>
        <v>275</v>
      </c>
      <c r="AN12" s="55">
        <f t="shared" si="0"/>
        <v>52</v>
      </c>
      <c r="AO12" s="70">
        <f t="shared" si="1"/>
        <v>327</v>
      </c>
      <c r="AP12" s="85">
        <v>8</v>
      </c>
      <c r="AQ12" s="34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</row>
    <row r="13" spans="1:98" s="35" customFormat="1" ht="21" customHeight="1" x14ac:dyDescent="0.2">
      <c r="A13" s="84" t="s">
        <v>25</v>
      </c>
      <c r="B13" s="85">
        <v>288</v>
      </c>
      <c r="C13" s="86"/>
      <c r="D13" s="55"/>
      <c r="E13" s="69">
        <v>0</v>
      </c>
      <c r="F13" s="86">
        <v>2</v>
      </c>
      <c r="G13" s="55"/>
      <c r="H13" s="69">
        <v>2</v>
      </c>
      <c r="I13" s="86"/>
      <c r="J13" s="55"/>
      <c r="K13" s="69">
        <v>0</v>
      </c>
      <c r="L13" s="86">
        <v>16</v>
      </c>
      <c r="M13" s="55">
        <v>12</v>
      </c>
      <c r="N13" s="69">
        <v>28</v>
      </c>
      <c r="O13" s="86">
        <v>16</v>
      </c>
      <c r="P13" s="55">
        <v>7</v>
      </c>
      <c r="Q13" s="69">
        <v>23</v>
      </c>
      <c r="R13" s="86"/>
      <c r="S13" s="55"/>
      <c r="T13" s="56">
        <v>0</v>
      </c>
      <c r="U13" s="86"/>
      <c r="V13" s="55"/>
      <c r="W13" s="69">
        <v>0</v>
      </c>
      <c r="X13" s="86">
        <v>1</v>
      </c>
      <c r="Y13" s="55"/>
      <c r="Z13" s="69">
        <v>1</v>
      </c>
      <c r="AA13" s="86"/>
      <c r="AB13" s="55"/>
      <c r="AC13" s="69">
        <v>0</v>
      </c>
      <c r="AD13" s="86"/>
      <c r="AE13" s="55"/>
      <c r="AF13" s="69">
        <v>0</v>
      </c>
      <c r="AG13" s="86">
        <v>3</v>
      </c>
      <c r="AH13" s="55">
        <v>2</v>
      </c>
      <c r="AI13" s="69">
        <v>5</v>
      </c>
      <c r="AJ13" s="86">
        <v>203</v>
      </c>
      <c r="AK13" s="55">
        <v>21</v>
      </c>
      <c r="AL13" s="70">
        <v>224</v>
      </c>
      <c r="AM13" s="86">
        <f t="shared" si="0"/>
        <v>241</v>
      </c>
      <c r="AN13" s="55">
        <f t="shared" si="0"/>
        <v>42</v>
      </c>
      <c r="AO13" s="70">
        <f t="shared" si="1"/>
        <v>283</v>
      </c>
      <c r="AP13" s="85">
        <v>5</v>
      </c>
      <c r="AQ13" s="34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</row>
    <row r="14" spans="1:98" s="35" customFormat="1" ht="21" customHeight="1" x14ac:dyDescent="0.2">
      <c r="A14" s="84" t="s">
        <v>26</v>
      </c>
      <c r="B14" s="85">
        <v>963</v>
      </c>
      <c r="C14" s="86">
        <v>80</v>
      </c>
      <c r="D14" s="55">
        <v>7</v>
      </c>
      <c r="E14" s="69">
        <v>87</v>
      </c>
      <c r="F14" s="86">
        <v>7</v>
      </c>
      <c r="G14" s="55">
        <v>2</v>
      </c>
      <c r="H14" s="69">
        <v>9</v>
      </c>
      <c r="I14" s="86">
        <v>9</v>
      </c>
      <c r="J14" s="55">
        <v>1</v>
      </c>
      <c r="K14" s="69">
        <v>10</v>
      </c>
      <c r="L14" s="86">
        <v>106</v>
      </c>
      <c r="M14" s="55">
        <v>61</v>
      </c>
      <c r="N14" s="69">
        <v>167</v>
      </c>
      <c r="O14" s="86">
        <v>65</v>
      </c>
      <c r="P14" s="55">
        <v>58</v>
      </c>
      <c r="Q14" s="69">
        <v>123</v>
      </c>
      <c r="R14" s="86"/>
      <c r="S14" s="55"/>
      <c r="T14" s="56">
        <v>0</v>
      </c>
      <c r="U14" s="86"/>
      <c r="V14" s="55"/>
      <c r="W14" s="69">
        <v>0</v>
      </c>
      <c r="X14" s="86">
        <v>5</v>
      </c>
      <c r="Y14" s="55"/>
      <c r="Z14" s="69">
        <v>5</v>
      </c>
      <c r="AA14" s="86">
        <v>4</v>
      </c>
      <c r="AB14" s="55">
        <v>1</v>
      </c>
      <c r="AC14" s="69">
        <v>5</v>
      </c>
      <c r="AD14" s="86"/>
      <c r="AE14" s="55"/>
      <c r="AF14" s="69">
        <v>0</v>
      </c>
      <c r="AG14" s="86">
        <v>30</v>
      </c>
      <c r="AH14" s="55">
        <v>22</v>
      </c>
      <c r="AI14" s="69">
        <v>52</v>
      </c>
      <c r="AJ14" s="86">
        <v>410</v>
      </c>
      <c r="AK14" s="55">
        <v>81</v>
      </c>
      <c r="AL14" s="70">
        <v>491</v>
      </c>
      <c r="AM14" s="86">
        <f t="shared" si="0"/>
        <v>716</v>
      </c>
      <c r="AN14" s="55">
        <f t="shared" si="0"/>
        <v>233</v>
      </c>
      <c r="AO14" s="70">
        <f t="shared" si="1"/>
        <v>949</v>
      </c>
      <c r="AP14" s="85">
        <v>14</v>
      </c>
      <c r="AQ14" s="34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</row>
    <row r="15" spans="1:98" s="35" customFormat="1" ht="21" customHeight="1" x14ac:dyDescent="0.2">
      <c r="A15" s="84" t="s">
        <v>27</v>
      </c>
      <c r="B15" s="85">
        <v>925</v>
      </c>
      <c r="C15" s="86">
        <v>79</v>
      </c>
      <c r="D15" s="55">
        <v>6</v>
      </c>
      <c r="E15" s="69">
        <v>85</v>
      </c>
      <c r="F15" s="86">
        <v>9</v>
      </c>
      <c r="G15" s="55">
        <v>2</v>
      </c>
      <c r="H15" s="69">
        <v>11</v>
      </c>
      <c r="I15" s="86">
        <v>6</v>
      </c>
      <c r="J15" s="55">
        <v>2</v>
      </c>
      <c r="K15" s="69">
        <v>8</v>
      </c>
      <c r="L15" s="86">
        <v>89</v>
      </c>
      <c r="M15" s="55">
        <v>46</v>
      </c>
      <c r="N15" s="69">
        <v>135</v>
      </c>
      <c r="O15" s="86">
        <v>38</v>
      </c>
      <c r="P15" s="55">
        <v>39</v>
      </c>
      <c r="Q15" s="69">
        <v>77</v>
      </c>
      <c r="R15" s="86">
        <v>2</v>
      </c>
      <c r="S15" s="55"/>
      <c r="T15" s="56">
        <v>2</v>
      </c>
      <c r="U15" s="86"/>
      <c r="V15" s="55"/>
      <c r="W15" s="69">
        <v>0</v>
      </c>
      <c r="X15" s="86">
        <v>6</v>
      </c>
      <c r="Y15" s="55">
        <v>2</v>
      </c>
      <c r="Z15" s="69">
        <v>8</v>
      </c>
      <c r="AA15" s="86">
        <v>7</v>
      </c>
      <c r="AB15" s="55">
        <v>1</v>
      </c>
      <c r="AC15" s="69">
        <v>8</v>
      </c>
      <c r="AD15" s="86">
        <v>1</v>
      </c>
      <c r="AE15" s="55">
        <v>1</v>
      </c>
      <c r="AF15" s="69">
        <v>2</v>
      </c>
      <c r="AG15" s="86">
        <v>30</v>
      </c>
      <c r="AH15" s="55">
        <v>18</v>
      </c>
      <c r="AI15" s="69">
        <v>48</v>
      </c>
      <c r="AJ15" s="86">
        <v>457</v>
      </c>
      <c r="AK15" s="55">
        <v>69</v>
      </c>
      <c r="AL15" s="70">
        <v>526</v>
      </c>
      <c r="AM15" s="86">
        <f t="shared" si="0"/>
        <v>724</v>
      </c>
      <c r="AN15" s="55">
        <f t="shared" si="0"/>
        <v>186</v>
      </c>
      <c r="AO15" s="70">
        <f t="shared" si="1"/>
        <v>910</v>
      </c>
      <c r="AP15" s="85">
        <v>15</v>
      </c>
      <c r="AQ15" s="34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</row>
    <row r="16" spans="1:98" s="35" customFormat="1" ht="21" customHeight="1" x14ac:dyDescent="0.2">
      <c r="A16" s="84" t="s">
        <v>28</v>
      </c>
      <c r="B16" s="85">
        <v>1548</v>
      </c>
      <c r="C16" s="86">
        <v>324</v>
      </c>
      <c r="D16" s="55">
        <v>55</v>
      </c>
      <c r="E16" s="69">
        <v>379</v>
      </c>
      <c r="F16" s="86">
        <v>14</v>
      </c>
      <c r="G16" s="55">
        <v>7</v>
      </c>
      <c r="H16" s="69">
        <f>F16+G16</f>
        <v>21</v>
      </c>
      <c r="I16" s="86">
        <v>13</v>
      </c>
      <c r="J16" s="55">
        <v>5</v>
      </c>
      <c r="K16" s="69">
        <v>18</v>
      </c>
      <c r="L16" s="86">
        <v>208</v>
      </c>
      <c r="M16" s="55">
        <v>87</v>
      </c>
      <c r="N16" s="69">
        <v>295</v>
      </c>
      <c r="O16" s="86">
        <v>110</v>
      </c>
      <c r="P16" s="55">
        <v>98</v>
      </c>
      <c r="Q16" s="69">
        <v>208</v>
      </c>
      <c r="R16" s="86">
        <v>2</v>
      </c>
      <c r="S16" s="55"/>
      <c r="T16" s="69">
        <v>2</v>
      </c>
      <c r="U16" s="86">
        <v>0</v>
      </c>
      <c r="V16" s="55">
        <v>0</v>
      </c>
      <c r="W16" s="69">
        <v>0</v>
      </c>
      <c r="X16" s="86">
        <v>9</v>
      </c>
      <c r="Y16" s="55">
        <v>6</v>
      </c>
      <c r="Z16" s="69">
        <v>15</v>
      </c>
      <c r="AA16" s="86">
        <v>15</v>
      </c>
      <c r="AB16" s="55">
        <v>2</v>
      </c>
      <c r="AC16" s="69">
        <v>17</v>
      </c>
      <c r="AD16" s="86">
        <v>0</v>
      </c>
      <c r="AE16" s="55">
        <v>0</v>
      </c>
      <c r="AF16" s="69">
        <v>0</v>
      </c>
      <c r="AG16" s="86">
        <v>112</v>
      </c>
      <c r="AH16" s="55">
        <v>112</v>
      </c>
      <c r="AI16" s="69">
        <v>224</v>
      </c>
      <c r="AJ16" s="86">
        <v>220</v>
      </c>
      <c r="AK16" s="55">
        <v>102</v>
      </c>
      <c r="AL16" s="70">
        <v>322</v>
      </c>
      <c r="AM16" s="86">
        <f t="shared" si="0"/>
        <v>1027</v>
      </c>
      <c r="AN16" s="55">
        <f t="shared" si="0"/>
        <v>474</v>
      </c>
      <c r="AO16" s="70">
        <f t="shared" si="1"/>
        <v>1501</v>
      </c>
      <c r="AP16" s="85">
        <v>47</v>
      </c>
      <c r="AQ16" s="34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</row>
    <row r="17" spans="1:98" s="35" customFormat="1" ht="21" customHeight="1" x14ac:dyDescent="0.2">
      <c r="A17" s="87" t="s">
        <v>29</v>
      </c>
      <c r="B17" s="42">
        <v>585</v>
      </c>
      <c r="C17" s="43">
        <v>115</v>
      </c>
      <c r="D17" s="44">
        <v>12</v>
      </c>
      <c r="E17" s="57">
        <v>127</v>
      </c>
      <c r="F17" s="43">
        <v>2</v>
      </c>
      <c r="G17" s="44">
        <v>2</v>
      </c>
      <c r="H17" s="57">
        <v>4</v>
      </c>
      <c r="I17" s="43">
        <v>4</v>
      </c>
      <c r="J17" s="44">
        <v>0</v>
      </c>
      <c r="K17" s="57">
        <v>4</v>
      </c>
      <c r="L17" s="43">
        <v>70</v>
      </c>
      <c r="M17" s="44">
        <v>24</v>
      </c>
      <c r="N17" s="57">
        <v>94</v>
      </c>
      <c r="O17" s="43">
        <v>35</v>
      </c>
      <c r="P17" s="44">
        <v>23</v>
      </c>
      <c r="Q17" s="57">
        <v>58</v>
      </c>
      <c r="R17" s="43">
        <v>0</v>
      </c>
      <c r="S17" s="44">
        <v>0</v>
      </c>
      <c r="T17" s="71">
        <v>0</v>
      </c>
      <c r="U17" s="43">
        <v>0</v>
      </c>
      <c r="V17" s="44">
        <v>0</v>
      </c>
      <c r="W17" s="57">
        <v>0</v>
      </c>
      <c r="X17" s="43">
        <v>1</v>
      </c>
      <c r="Y17" s="44">
        <v>0</v>
      </c>
      <c r="Z17" s="71">
        <v>1</v>
      </c>
      <c r="AA17" s="43">
        <v>1</v>
      </c>
      <c r="AB17" s="44">
        <v>0</v>
      </c>
      <c r="AC17" s="57">
        <v>1</v>
      </c>
      <c r="AD17" s="43">
        <v>0</v>
      </c>
      <c r="AE17" s="44">
        <v>0</v>
      </c>
      <c r="AF17" s="57">
        <v>0</v>
      </c>
      <c r="AG17" s="43">
        <v>37</v>
      </c>
      <c r="AH17" s="44">
        <v>29</v>
      </c>
      <c r="AI17" s="57">
        <v>66</v>
      </c>
      <c r="AJ17" s="43">
        <v>175</v>
      </c>
      <c r="AK17" s="44">
        <v>42</v>
      </c>
      <c r="AL17" s="57">
        <v>217</v>
      </c>
      <c r="AM17" s="43">
        <f t="shared" si="0"/>
        <v>440</v>
      </c>
      <c r="AN17" s="44">
        <f t="shared" si="0"/>
        <v>132</v>
      </c>
      <c r="AO17" s="45">
        <f t="shared" si="1"/>
        <v>572</v>
      </c>
      <c r="AP17" s="42">
        <v>13</v>
      </c>
      <c r="AQ17" s="34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</row>
    <row r="18" spans="1:98" s="35" customFormat="1" ht="21" customHeight="1" x14ac:dyDescent="0.2">
      <c r="A18" s="81" t="s">
        <v>30</v>
      </c>
      <c r="B18" s="82">
        <v>456</v>
      </c>
      <c r="C18" s="83">
        <v>20</v>
      </c>
      <c r="D18" s="53">
        <v>0</v>
      </c>
      <c r="E18" s="67">
        <v>20</v>
      </c>
      <c r="F18" s="83">
        <v>1</v>
      </c>
      <c r="G18" s="53">
        <v>0</v>
      </c>
      <c r="H18" s="67">
        <v>1</v>
      </c>
      <c r="I18" s="83">
        <v>1</v>
      </c>
      <c r="J18" s="53">
        <v>0</v>
      </c>
      <c r="K18" s="67">
        <v>1</v>
      </c>
      <c r="L18" s="83">
        <v>22</v>
      </c>
      <c r="M18" s="53">
        <v>8</v>
      </c>
      <c r="N18" s="67">
        <v>30</v>
      </c>
      <c r="O18" s="83">
        <v>34</v>
      </c>
      <c r="P18" s="53">
        <v>11</v>
      </c>
      <c r="Q18" s="67">
        <v>45</v>
      </c>
      <c r="R18" s="83">
        <v>0</v>
      </c>
      <c r="S18" s="53">
        <v>0</v>
      </c>
      <c r="T18" s="67">
        <v>0</v>
      </c>
      <c r="U18" s="83">
        <v>0</v>
      </c>
      <c r="V18" s="53">
        <v>0</v>
      </c>
      <c r="W18" s="67">
        <v>0</v>
      </c>
      <c r="X18" s="83">
        <v>1</v>
      </c>
      <c r="Y18" s="53">
        <v>0</v>
      </c>
      <c r="Z18" s="67">
        <v>1</v>
      </c>
      <c r="AA18" s="83">
        <v>0</v>
      </c>
      <c r="AB18" s="53">
        <v>0</v>
      </c>
      <c r="AC18" s="67">
        <v>0</v>
      </c>
      <c r="AD18" s="83">
        <v>1</v>
      </c>
      <c r="AE18" s="53">
        <v>0</v>
      </c>
      <c r="AF18" s="67">
        <v>1</v>
      </c>
      <c r="AG18" s="83">
        <v>6</v>
      </c>
      <c r="AH18" s="53">
        <v>2</v>
      </c>
      <c r="AI18" s="67">
        <v>8</v>
      </c>
      <c r="AJ18" s="83">
        <v>299</v>
      </c>
      <c r="AK18" s="53">
        <v>40</v>
      </c>
      <c r="AL18" s="68">
        <v>339</v>
      </c>
      <c r="AM18" s="229">
        <f t="shared" si="0"/>
        <v>385</v>
      </c>
      <c r="AN18" s="230">
        <f t="shared" si="0"/>
        <v>61</v>
      </c>
      <c r="AO18" s="231">
        <f t="shared" si="1"/>
        <v>446</v>
      </c>
      <c r="AP18" s="82">
        <v>10</v>
      </c>
      <c r="AQ18" s="34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</row>
    <row r="19" spans="1:98" s="35" customFormat="1" ht="21" customHeight="1" x14ac:dyDescent="0.2">
      <c r="A19" s="84" t="s">
        <v>31</v>
      </c>
      <c r="B19" s="85">
        <v>206</v>
      </c>
      <c r="C19" s="86">
        <v>50</v>
      </c>
      <c r="D19" s="55">
        <v>6</v>
      </c>
      <c r="E19" s="69">
        <v>56</v>
      </c>
      <c r="F19" s="86">
        <v>2</v>
      </c>
      <c r="G19" s="55">
        <v>1</v>
      </c>
      <c r="H19" s="69">
        <v>3</v>
      </c>
      <c r="I19" s="86">
        <v>1</v>
      </c>
      <c r="J19" s="55"/>
      <c r="K19" s="69">
        <v>1</v>
      </c>
      <c r="L19" s="86">
        <v>7</v>
      </c>
      <c r="M19" s="55">
        <v>3</v>
      </c>
      <c r="N19" s="69">
        <v>10</v>
      </c>
      <c r="O19" s="86">
        <v>7</v>
      </c>
      <c r="P19" s="55">
        <v>3</v>
      </c>
      <c r="Q19" s="69">
        <v>10</v>
      </c>
      <c r="R19" s="86">
        <v>1</v>
      </c>
      <c r="S19" s="55"/>
      <c r="T19" s="69">
        <v>1</v>
      </c>
      <c r="U19" s="86"/>
      <c r="V19" s="55"/>
      <c r="W19" s="69">
        <v>0</v>
      </c>
      <c r="X19" s="86">
        <v>3</v>
      </c>
      <c r="Y19" s="55"/>
      <c r="Z19" s="69">
        <v>3</v>
      </c>
      <c r="AA19" s="86"/>
      <c r="AB19" s="55"/>
      <c r="AC19" s="69">
        <v>0</v>
      </c>
      <c r="AD19" s="86"/>
      <c r="AE19" s="55"/>
      <c r="AF19" s="69">
        <v>0</v>
      </c>
      <c r="AG19" s="86">
        <v>1</v>
      </c>
      <c r="AH19" s="55"/>
      <c r="AI19" s="69">
        <v>1</v>
      </c>
      <c r="AJ19" s="86">
        <v>107</v>
      </c>
      <c r="AK19" s="55">
        <v>10</v>
      </c>
      <c r="AL19" s="70">
        <v>117</v>
      </c>
      <c r="AM19" s="86">
        <f t="shared" si="0"/>
        <v>179</v>
      </c>
      <c r="AN19" s="55">
        <f t="shared" si="0"/>
        <v>23</v>
      </c>
      <c r="AO19" s="70">
        <f t="shared" si="1"/>
        <v>202</v>
      </c>
      <c r="AP19" s="85">
        <v>4</v>
      </c>
      <c r="AQ19" s="34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</row>
    <row r="20" spans="1:98" s="35" customFormat="1" ht="21" customHeight="1" x14ac:dyDescent="0.2">
      <c r="A20" s="84" t="s">
        <v>32</v>
      </c>
      <c r="B20" s="85">
        <v>204</v>
      </c>
      <c r="C20" s="86">
        <v>59</v>
      </c>
      <c r="D20" s="55">
        <v>3</v>
      </c>
      <c r="E20" s="69">
        <v>62</v>
      </c>
      <c r="F20" s="86">
        <v>0</v>
      </c>
      <c r="G20" s="55">
        <v>0</v>
      </c>
      <c r="H20" s="69">
        <v>0</v>
      </c>
      <c r="I20" s="86">
        <v>0</v>
      </c>
      <c r="J20" s="55">
        <v>0</v>
      </c>
      <c r="K20" s="69">
        <v>0</v>
      </c>
      <c r="L20" s="86">
        <v>8</v>
      </c>
      <c r="M20" s="55">
        <v>4</v>
      </c>
      <c r="N20" s="69">
        <v>12</v>
      </c>
      <c r="O20" s="86">
        <v>5</v>
      </c>
      <c r="P20" s="55">
        <v>5</v>
      </c>
      <c r="Q20" s="69">
        <v>10</v>
      </c>
      <c r="R20" s="86">
        <v>0</v>
      </c>
      <c r="S20" s="55">
        <v>0</v>
      </c>
      <c r="T20" s="69">
        <v>0</v>
      </c>
      <c r="U20" s="86">
        <v>0</v>
      </c>
      <c r="V20" s="55">
        <v>0</v>
      </c>
      <c r="W20" s="69">
        <v>0</v>
      </c>
      <c r="X20" s="86">
        <v>0</v>
      </c>
      <c r="Y20" s="55">
        <v>0</v>
      </c>
      <c r="Z20" s="69">
        <v>0</v>
      </c>
      <c r="AA20" s="86">
        <v>0</v>
      </c>
      <c r="AB20" s="55">
        <v>0</v>
      </c>
      <c r="AC20" s="69">
        <v>0</v>
      </c>
      <c r="AD20" s="86">
        <v>0</v>
      </c>
      <c r="AE20" s="55">
        <v>0</v>
      </c>
      <c r="AF20" s="69">
        <v>0</v>
      </c>
      <c r="AG20" s="86">
        <v>1</v>
      </c>
      <c r="AH20" s="55">
        <v>1</v>
      </c>
      <c r="AI20" s="69">
        <v>2</v>
      </c>
      <c r="AJ20" s="86">
        <v>106</v>
      </c>
      <c r="AK20" s="55">
        <v>9</v>
      </c>
      <c r="AL20" s="70">
        <v>115</v>
      </c>
      <c r="AM20" s="86">
        <f t="shared" si="0"/>
        <v>179</v>
      </c>
      <c r="AN20" s="55">
        <f t="shared" si="0"/>
        <v>22</v>
      </c>
      <c r="AO20" s="70">
        <f t="shared" si="1"/>
        <v>201</v>
      </c>
      <c r="AP20" s="85">
        <v>3</v>
      </c>
      <c r="AQ20" s="34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</row>
    <row r="21" spans="1:98" s="35" customFormat="1" ht="21" customHeight="1" x14ac:dyDescent="0.2">
      <c r="A21" s="87" t="s">
        <v>33</v>
      </c>
      <c r="B21" s="42">
        <v>190</v>
      </c>
      <c r="C21" s="43">
        <v>18</v>
      </c>
      <c r="D21" s="44"/>
      <c r="E21" s="57">
        <v>18</v>
      </c>
      <c r="F21" s="43">
        <v>2</v>
      </c>
      <c r="G21" s="44"/>
      <c r="H21" s="57">
        <v>2</v>
      </c>
      <c r="I21" s="43"/>
      <c r="J21" s="44"/>
      <c r="K21" s="57">
        <v>0</v>
      </c>
      <c r="L21" s="43">
        <v>10</v>
      </c>
      <c r="M21" s="44">
        <v>3</v>
      </c>
      <c r="N21" s="57">
        <v>13</v>
      </c>
      <c r="O21" s="43">
        <v>10</v>
      </c>
      <c r="P21" s="44">
        <v>4</v>
      </c>
      <c r="Q21" s="57">
        <v>14</v>
      </c>
      <c r="R21" s="43"/>
      <c r="S21" s="44"/>
      <c r="T21" s="57">
        <v>0</v>
      </c>
      <c r="U21" s="43"/>
      <c r="V21" s="44"/>
      <c r="W21" s="57">
        <v>0</v>
      </c>
      <c r="X21" s="43"/>
      <c r="Y21" s="44"/>
      <c r="Z21" s="71">
        <v>0</v>
      </c>
      <c r="AA21" s="43"/>
      <c r="AB21" s="44"/>
      <c r="AC21" s="57">
        <v>0</v>
      </c>
      <c r="AD21" s="43"/>
      <c r="AE21" s="44"/>
      <c r="AF21" s="57">
        <v>0</v>
      </c>
      <c r="AG21" s="43">
        <v>2</v>
      </c>
      <c r="AH21" s="44"/>
      <c r="AI21" s="57">
        <v>2</v>
      </c>
      <c r="AJ21" s="43">
        <v>121</v>
      </c>
      <c r="AK21" s="44">
        <v>17</v>
      </c>
      <c r="AL21" s="57">
        <v>138</v>
      </c>
      <c r="AM21" s="43">
        <f t="shared" si="0"/>
        <v>163</v>
      </c>
      <c r="AN21" s="44">
        <f t="shared" si="0"/>
        <v>24</v>
      </c>
      <c r="AO21" s="45">
        <f t="shared" si="1"/>
        <v>187</v>
      </c>
      <c r="AP21" s="42">
        <v>3</v>
      </c>
      <c r="AQ21" s="34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</row>
    <row r="22" spans="1:98" s="35" customFormat="1" ht="21" customHeight="1" x14ac:dyDescent="0.2">
      <c r="A22" s="81" t="s">
        <v>34</v>
      </c>
      <c r="B22" s="82">
        <v>247</v>
      </c>
      <c r="C22" s="83"/>
      <c r="D22" s="53"/>
      <c r="E22" s="67">
        <v>0</v>
      </c>
      <c r="F22" s="83"/>
      <c r="G22" s="53"/>
      <c r="H22" s="67">
        <v>0</v>
      </c>
      <c r="I22" s="83"/>
      <c r="J22" s="53"/>
      <c r="K22" s="67">
        <v>0</v>
      </c>
      <c r="L22" s="83">
        <v>14</v>
      </c>
      <c r="M22" s="53">
        <v>10</v>
      </c>
      <c r="N22" s="67">
        <v>24</v>
      </c>
      <c r="O22" s="83">
        <v>13</v>
      </c>
      <c r="P22" s="53">
        <v>4</v>
      </c>
      <c r="Q22" s="67">
        <v>17</v>
      </c>
      <c r="R22" s="83"/>
      <c r="S22" s="53"/>
      <c r="T22" s="67">
        <v>0</v>
      </c>
      <c r="U22" s="83"/>
      <c r="V22" s="53"/>
      <c r="W22" s="67">
        <v>0</v>
      </c>
      <c r="X22" s="83">
        <v>1</v>
      </c>
      <c r="Y22" s="53"/>
      <c r="Z22" s="67">
        <v>1</v>
      </c>
      <c r="AA22" s="83"/>
      <c r="AB22" s="53"/>
      <c r="AC22" s="67">
        <v>0</v>
      </c>
      <c r="AD22" s="83"/>
      <c r="AE22" s="53"/>
      <c r="AF22" s="67">
        <v>0</v>
      </c>
      <c r="AG22" s="83">
        <v>1</v>
      </c>
      <c r="AH22" s="53"/>
      <c r="AI22" s="67">
        <v>1</v>
      </c>
      <c r="AJ22" s="83">
        <v>183</v>
      </c>
      <c r="AK22" s="53">
        <v>17</v>
      </c>
      <c r="AL22" s="68">
        <v>200</v>
      </c>
      <c r="AM22" s="229">
        <f t="shared" si="0"/>
        <v>212</v>
      </c>
      <c r="AN22" s="230">
        <f t="shared" si="0"/>
        <v>31</v>
      </c>
      <c r="AO22" s="231">
        <f t="shared" si="1"/>
        <v>243</v>
      </c>
      <c r="AP22" s="82">
        <v>4</v>
      </c>
      <c r="AQ22" s="34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</row>
    <row r="23" spans="1:98" s="35" customFormat="1" ht="21" customHeight="1" x14ac:dyDescent="0.2">
      <c r="A23" s="84" t="s">
        <v>35</v>
      </c>
      <c r="B23" s="85">
        <v>404</v>
      </c>
      <c r="C23" s="86">
        <v>1</v>
      </c>
      <c r="D23" s="55">
        <v>0</v>
      </c>
      <c r="E23" s="69">
        <v>1</v>
      </c>
      <c r="F23" s="86">
        <v>1</v>
      </c>
      <c r="G23" s="55">
        <v>1</v>
      </c>
      <c r="H23" s="69">
        <v>2</v>
      </c>
      <c r="I23" s="86">
        <v>2</v>
      </c>
      <c r="J23" s="55">
        <v>1</v>
      </c>
      <c r="K23" s="69">
        <v>3</v>
      </c>
      <c r="L23" s="86">
        <v>23</v>
      </c>
      <c r="M23" s="55">
        <v>14</v>
      </c>
      <c r="N23" s="69">
        <v>37</v>
      </c>
      <c r="O23" s="86">
        <v>33</v>
      </c>
      <c r="P23" s="55">
        <v>15</v>
      </c>
      <c r="Q23" s="69">
        <v>48</v>
      </c>
      <c r="R23" s="86">
        <v>0</v>
      </c>
      <c r="S23" s="55">
        <v>0</v>
      </c>
      <c r="T23" s="69">
        <v>0</v>
      </c>
      <c r="U23" s="86">
        <v>0</v>
      </c>
      <c r="V23" s="55">
        <v>0</v>
      </c>
      <c r="W23" s="69">
        <v>0</v>
      </c>
      <c r="X23" s="86">
        <v>1</v>
      </c>
      <c r="Y23" s="55">
        <v>1</v>
      </c>
      <c r="Z23" s="69">
        <v>2</v>
      </c>
      <c r="AA23" s="86">
        <v>0</v>
      </c>
      <c r="AB23" s="55">
        <v>0</v>
      </c>
      <c r="AC23" s="69">
        <v>0</v>
      </c>
      <c r="AD23" s="86">
        <v>0</v>
      </c>
      <c r="AE23" s="55">
        <v>0</v>
      </c>
      <c r="AF23" s="69">
        <v>0</v>
      </c>
      <c r="AG23" s="86">
        <v>0</v>
      </c>
      <c r="AH23" s="55">
        <v>0</v>
      </c>
      <c r="AI23" s="69">
        <v>0</v>
      </c>
      <c r="AJ23" s="86">
        <v>258</v>
      </c>
      <c r="AK23" s="55">
        <v>47</v>
      </c>
      <c r="AL23" s="70">
        <v>305</v>
      </c>
      <c r="AM23" s="86">
        <f t="shared" si="0"/>
        <v>319</v>
      </c>
      <c r="AN23" s="55">
        <f t="shared" si="0"/>
        <v>79</v>
      </c>
      <c r="AO23" s="70">
        <f t="shared" si="1"/>
        <v>398</v>
      </c>
      <c r="AP23" s="85">
        <v>6</v>
      </c>
      <c r="AQ23" s="34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</row>
    <row r="24" spans="1:98" s="35" customFormat="1" ht="21" customHeight="1" x14ac:dyDescent="0.2">
      <c r="A24" s="84" t="s">
        <v>36</v>
      </c>
      <c r="B24" s="85">
        <v>402</v>
      </c>
      <c r="C24" s="86">
        <v>47</v>
      </c>
      <c r="D24" s="55">
        <v>1</v>
      </c>
      <c r="E24" s="69">
        <v>48</v>
      </c>
      <c r="F24" s="86"/>
      <c r="G24" s="55"/>
      <c r="H24" s="69">
        <v>0</v>
      </c>
      <c r="I24" s="86"/>
      <c r="J24" s="55"/>
      <c r="K24" s="69">
        <v>0</v>
      </c>
      <c r="L24" s="86">
        <v>25</v>
      </c>
      <c r="M24" s="55">
        <v>10</v>
      </c>
      <c r="N24" s="69">
        <v>35</v>
      </c>
      <c r="O24" s="86">
        <v>17</v>
      </c>
      <c r="P24" s="55">
        <v>12</v>
      </c>
      <c r="Q24" s="69">
        <v>29</v>
      </c>
      <c r="R24" s="86"/>
      <c r="S24" s="55"/>
      <c r="T24" s="69">
        <v>0</v>
      </c>
      <c r="U24" s="86"/>
      <c r="V24" s="55"/>
      <c r="W24" s="69">
        <v>0</v>
      </c>
      <c r="X24" s="86"/>
      <c r="Y24" s="55"/>
      <c r="Z24" s="69">
        <v>0</v>
      </c>
      <c r="AA24" s="86"/>
      <c r="AB24" s="55"/>
      <c r="AC24" s="69">
        <v>0</v>
      </c>
      <c r="AD24" s="86"/>
      <c r="AE24" s="55"/>
      <c r="AF24" s="69">
        <v>0</v>
      </c>
      <c r="AG24" s="86">
        <v>8</v>
      </c>
      <c r="AH24" s="55">
        <v>5</v>
      </c>
      <c r="AI24" s="69">
        <v>13</v>
      </c>
      <c r="AJ24" s="86">
        <v>242</v>
      </c>
      <c r="AK24" s="55">
        <v>29</v>
      </c>
      <c r="AL24" s="70">
        <v>271</v>
      </c>
      <c r="AM24" s="86">
        <f t="shared" si="0"/>
        <v>339</v>
      </c>
      <c r="AN24" s="55">
        <f t="shared" si="0"/>
        <v>57</v>
      </c>
      <c r="AO24" s="70">
        <f t="shared" si="1"/>
        <v>396</v>
      </c>
      <c r="AP24" s="85">
        <v>6</v>
      </c>
      <c r="AQ24" s="34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</row>
    <row r="25" spans="1:98" s="35" customFormat="1" ht="21" customHeight="1" x14ac:dyDescent="0.2">
      <c r="A25" s="84" t="s">
        <v>37</v>
      </c>
      <c r="B25" s="85">
        <v>515</v>
      </c>
      <c r="C25" s="86">
        <v>47</v>
      </c>
      <c r="D25" s="55">
        <v>5</v>
      </c>
      <c r="E25" s="69">
        <v>52</v>
      </c>
      <c r="F25" s="86">
        <v>7</v>
      </c>
      <c r="G25" s="55">
        <v>1</v>
      </c>
      <c r="H25" s="69">
        <v>8</v>
      </c>
      <c r="I25" s="86">
        <v>0</v>
      </c>
      <c r="J25" s="55">
        <v>0</v>
      </c>
      <c r="K25" s="69">
        <v>0</v>
      </c>
      <c r="L25" s="86">
        <v>35</v>
      </c>
      <c r="M25" s="55">
        <v>12</v>
      </c>
      <c r="N25" s="69">
        <v>47</v>
      </c>
      <c r="O25" s="86">
        <v>22</v>
      </c>
      <c r="P25" s="55">
        <v>14</v>
      </c>
      <c r="Q25" s="69">
        <v>36</v>
      </c>
      <c r="R25" s="86">
        <v>1</v>
      </c>
      <c r="S25" s="55">
        <v>0</v>
      </c>
      <c r="T25" s="69">
        <v>1</v>
      </c>
      <c r="U25" s="86">
        <v>0</v>
      </c>
      <c r="V25" s="55">
        <v>0</v>
      </c>
      <c r="W25" s="69">
        <v>0</v>
      </c>
      <c r="X25" s="86">
        <v>0</v>
      </c>
      <c r="Y25" s="55">
        <v>0</v>
      </c>
      <c r="Z25" s="69">
        <v>0</v>
      </c>
      <c r="AA25" s="86">
        <v>0</v>
      </c>
      <c r="AB25" s="55">
        <v>0</v>
      </c>
      <c r="AC25" s="69">
        <v>0</v>
      </c>
      <c r="AD25" s="86">
        <v>0</v>
      </c>
      <c r="AE25" s="55">
        <v>0</v>
      </c>
      <c r="AF25" s="69">
        <v>0</v>
      </c>
      <c r="AG25" s="86">
        <v>2</v>
      </c>
      <c r="AH25" s="55">
        <v>1</v>
      </c>
      <c r="AI25" s="69">
        <v>3</v>
      </c>
      <c r="AJ25" s="86">
        <v>305</v>
      </c>
      <c r="AK25" s="55">
        <v>57</v>
      </c>
      <c r="AL25" s="70">
        <v>362</v>
      </c>
      <c r="AM25" s="86">
        <f t="shared" si="0"/>
        <v>419</v>
      </c>
      <c r="AN25" s="55">
        <f t="shared" si="0"/>
        <v>90</v>
      </c>
      <c r="AO25" s="70">
        <f t="shared" si="1"/>
        <v>509</v>
      </c>
      <c r="AP25" s="85">
        <v>6</v>
      </c>
      <c r="AQ25" s="34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</row>
    <row r="26" spans="1:98" s="35" customFormat="1" ht="21" customHeight="1" x14ac:dyDescent="0.2">
      <c r="A26" s="84" t="s">
        <v>38</v>
      </c>
      <c r="B26" s="85">
        <v>933</v>
      </c>
      <c r="C26" s="86">
        <v>63</v>
      </c>
      <c r="D26" s="55">
        <v>4</v>
      </c>
      <c r="E26" s="69">
        <v>67</v>
      </c>
      <c r="F26" s="86">
        <v>3</v>
      </c>
      <c r="G26" s="55">
        <v>1</v>
      </c>
      <c r="H26" s="69">
        <v>4</v>
      </c>
      <c r="I26" s="86">
        <v>7</v>
      </c>
      <c r="J26" s="55">
        <v>2</v>
      </c>
      <c r="K26" s="69">
        <v>9</v>
      </c>
      <c r="L26" s="86">
        <v>59</v>
      </c>
      <c r="M26" s="55">
        <v>45</v>
      </c>
      <c r="N26" s="69">
        <v>104</v>
      </c>
      <c r="O26" s="86">
        <v>32</v>
      </c>
      <c r="P26" s="55">
        <v>32</v>
      </c>
      <c r="Q26" s="69">
        <v>64</v>
      </c>
      <c r="R26" s="86"/>
      <c r="S26" s="55"/>
      <c r="T26" s="69">
        <v>0</v>
      </c>
      <c r="U26" s="86"/>
      <c r="V26" s="55"/>
      <c r="W26" s="69">
        <v>0</v>
      </c>
      <c r="X26" s="86"/>
      <c r="Y26" s="55"/>
      <c r="Z26" s="69">
        <v>0</v>
      </c>
      <c r="AA26" s="86"/>
      <c r="AB26" s="55"/>
      <c r="AC26" s="69">
        <v>0</v>
      </c>
      <c r="AD26" s="86"/>
      <c r="AE26" s="55"/>
      <c r="AF26" s="69">
        <v>0</v>
      </c>
      <c r="AG26" s="86">
        <v>36</v>
      </c>
      <c r="AH26" s="55">
        <v>15</v>
      </c>
      <c r="AI26" s="69">
        <v>51</v>
      </c>
      <c r="AJ26" s="86">
        <v>549</v>
      </c>
      <c r="AK26" s="55">
        <v>66</v>
      </c>
      <c r="AL26" s="70">
        <v>615</v>
      </c>
      <c r="AM26" s="86">
        <f t="shared" si="0"/>
        <v>749</v>
      </c>
      <c r="AN26" s="55">
        <f t="shared" si="0"/>
        <v>165</v>
      </c>
      <c r="AO26" s="70">
        <f t="shared" si="1"/>
        <v>914</v>
      </c>
      <c r="AP26" s="85">
        <v>19</v>
      </c>
      <c r="AQ26" s="34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</row>
    <row r="27" spans="1:98" s="35" customFormat="1" ht="21" customHeight="1" x14ac:dyDescent="0.2">
      <c r="A27" s="87" t="s">
        <v>39</v>
      </c>
      <c r="B27" s="42">
        <v>308</v>
      </c>
      <c r="C27" s="43">
        <v>22</v>
      </c>
      <c r="D27" s="44">
        <v>1</v>
      </c>
      <c r="E27" s="57">
        <v>23</v>
      </c>
      <c r="F27" s="43">
        <v>4</v>
      </c>
      <c r="G27" s="44">
        <v>1</v>
      </c>
      <c r="H27" s="57">
        <v>5</v>
      </c>
      <c r="I27" s="43">
        <v>2</v>
      </c>
      <c r="J27" s="44"/>
      <c r="K27" s="57">
        <v>2</v>
      </c>
      <c r="L27" s="43">
        <v>17</v>
      </c>
      <c r="M27" s="44">
        <v>16</v>
      </c>
      <c r="N27" s="57">
        <v>33</v>
      </c>
      <c r="O27" s="43">
        <v>10</v>
      </c>
      <c r="P27" s="44">
        <v>10</v>
      </c>
      <c r="Q27" s="57">
        <v>20</v>
      </c>
      <c r="R27" s="43"/>
      <c r="S27" s="44"/>
      <c r="T27" s="57"/>
      <c r="U27" s="43"/>
      <c r="V27" s="44"/>
      <c r="W27" s="57">
        <v>0</v>
      </c>
      <c r="X27" s="43"/>
      <c r="Y27" s="44"/>
      <c r="Z27" s="71">
        <v>0</v>
      </c>
      <c r="AA27" s="43"/>
      <c r="AB27" s="44"/>
      <c r="AC27" s="57">
        <v>0</v>
      </c>
      <c r="AD27" s="43"/>
      <c r="AE27" s="44">
        <v>1</v>
      </c>
      <c r="AF27" s="57">
        <v>1</v>
      </c>
      <c r="AG27" s="43">
        <v>3</v>
      </c>
      <c r="AH27" s="44">
        <v>0</v>
      </c>
      <c r="AI27" s="57">
        <v>3</v>
      </c>
      <c r="AJ27" s="43">
        <v>180</v>
      </c>
      <c r="AK27" s="44">
        <v>36</v>
      </c>
      <c r="AL27" s="57">
        <v>216</v>
      </c>
      <c r="AM27" s="43">
        <f t="shared" si="0"/>
        <v>238</v>
      </c>
      <c r="AN27" s="44">
        <f t="shared" si="0"/>
        <v>65</v>
      </c>
      <c r="AO27" s="45">
        <f t="shared" si="1"/>
        <v>303</v>
      </c>
      <c r="AP27" s="42">
        <v>5</v>
      </c>
      <c r="AQ27" s="34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</row>
    <row r="28" spans="1:98" s="35" customFormat="1" ht="21" customHeight="1" x14ac:dyDescent="0.2">
      <c r="A28" s="81" t="s">
        <v>40</v>
      </c>
      <c r="B28" s="82">
        <v>289</v>
      </c>
      <c r="C28" s="83">
        <v>11</v>
      </c>
      <c r="D28" s="53">
        <v>2</v>
      </c>
      <c r="E28" s="67">
        <v>13</v>
      </c>
      <c r="F28" s="83">
        <v>2</v>
      </c>
      <c r="G28" s="53">
        <v>0</v>
      </c>
      <c r="H28" s="67">
        <v>2</v>
      </c>
      <c r="I28" s="83">
        <v>1</v>
      </c>
      <c r="J28" s="53">
        <v>0</v>
      </c>
      <c r="K28" s="67">
        <v>1</v>
      </c>
      <c r="L28" s="83">
        <v>15</v>
      </c>
      <c r="M28" s="53">
        <v>10</v>
      </c>
      <c r="N28" s="67">
        <v>25</v>
      </c>
      <c r="O28" s="83">
        <v>17</v>
      </c>
      <c r="P28" s="53">
        <v>15</v>
      </c>
      <c r="Q28" s="67">
        <v>32</v>
      </c>
      <c r="R28" s="83">
        <v>1</v>
      </c>
      <c r="S28" s="53">
        <v>0</v>
      </c>
      <c r="T28" s="67">
        <v>1</v>
      </c>
      <c r="U28" s="83">
        <v>0</v>
      </c>
      <c r="V28" s="53">
        <v>0</v>
      </c>
      <c r="W28" s="67">
        <v>0</v>
      </c>
      <c r="X28" s="83">
        <v>0</v>
      </c>
      <c r="Y28" s="53">
        <v>0</v>
      </c>
      <c r="Z28" s="67">
        <v>0</v>
      </c>
      <c r="AA28" s="83">
        <v>0</v>
      </c>
      <c r="AB28" s="53">
        <v>0</v>
      </c>
      <c r="AC28" s="67">
        <v>0</v>
      </c>
      <c r="AD28" s="83">
        <v>0</v>
      </c>
      <c r="AE28" s="53">
        <v>0</v>
      </c>
      <c r="AF28" s="67">
        <v>0</v>
      </c>
      <c r="AG28" s="83">
        <v>1</v>
      </c>
      <c r="AH28" s="53">
        <v>0</v>
      </c>
      <c r="AI28" s="67">
        <v>1</v>
      </c>
      <c r="AJ28" s="83">
        <v>182</v>
      </c>
      <c r="AK28" s="53">
        <v>24</v>
      </c>
      <c r="AL28" s="68">
        <v>206</v>
      </c>
      <c r="AM28" s="229">
        <f t="shared" si="0"/>
        <v>230</v>
      </c>
      <c r="AN28" s="230">
        <f t="shared" si="0"/>
        <v>51</v>
      </c>
      <c r="AO28" s="231">
        <f t="shared" si="1"/>
        <v>281</v>
      </c>
      <c r="AP28" s="82">
        <v>8</v>
      </c>
      <c r="AQ28" s="34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</row>
    <row r="29" spans="1:98" s="35" customFormat="1" ht="21" customHeight="1" x14ac:dyDescent="0.2">
      <c r="A29" s="84" t="s">
        <v>41</v>
      </c>
      <c r="B29" s="85">
        <v>363</v>
      </c>
      <c r="C29" s="86">
        <v>44</v>
      </c>
      <c r="D29" s="55">
        <v>3</v>
      </c>
      <c r="E29" s="69">
        <v>47</v>
      </c>
      <c r="F29" s="86">
        <v>4</v>
      </c>
      <c r="G29" s="55">
        <v>0</v>
      </c>
      <c r="H29" s="69">
        <v>4</v>
      </c>
      <c r="I29" s="86">
        <v>13</v>
      </c>
      <c r="J29" s="55">
        <v>1</v>
      </c>
      <c r="K29" s="69">
        <v>14</v>
      </c>
      <c r="L29" s="86">
        <v>32</v>
      </c>
      <c r="M29" s="55">
        <v>14</v>
      </c>
      <c r="N29" s="69">
        <v>46</v>
      </c>
      <c r="O29" s="86">
        <v>40</v>
      </c>
      <c r="P29" s="55">
        <v>33</v>
      </c>
      <c r="Q29" s="69">
        <v>73</v>
      </c>
      <c r="R29" s="86">
        <v>12</v>
      </c>
      <c r="S29" s="55">
        <v>2</v>
      </c>
      <c r="T29" s="69">
        <v>14</v>
      </c>
      <c r="U29" s="86">
        <v>0</v>
      </c>
      <c r="V29" s="55">
        <v>0</v>
      </c>
      <c r="W29" s="69">
        <v>0</v>
      </c>
      <c r="X29" s="86">
        <v>0</v>
      </c>
      <c r="Y29" s="55">
        <v>1</v>
      </c>
      <c r="Z29" s="69">
        <v>1</v>
      </c>
      <c r="AA29" s="86">
        <v>0</v>
      </c>
      <c r="AB29" s="55">
        <v>0</v>
      </c>
      <c r="AC29" s="69">
        <v>0</v>
      </c>
      <c r="AD29" s="86">
        <v>0</v>
      </c>
      <c r="AE29" s="55">
        <v>0</v>
      </c>
      <c r="AF29" s="69">
        <v>0</v>
      </c>
      <c r="AG29" s="86">
        <v>5</v>
      </c>
      <c r="AH29" s="55">
        <v>2</v>
      </c>
      <c r="AI29" s="69">
        <v>7</v>
      </c>
      <c r="AJ29" s="86">
        <v>123</v>
      </c>
      <c r="AK29" s="55">
        <v>28</v>
      </c>
      <c r="AL29" s="70">
        <v>151</v>
      </c>
      <c r="AM29" s="86">
        <f t="shared" si="0"/>
        <v>273</v>
      </c>
      <c r="AN29" s="55">
        <f t="shared" si="0"/>
        <v>84</v>
      </c>
      <c r="AO29" s="70">
        <f t="shared" si="1"/>
        <v>357</v>
      </c>
      <c r="AP29" s="85">
        <v>6</v>
      </c>
      <c r="AQ29" s="34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</row>
    <row r="30" spans="1:98" s="35" customFormat="1" ht="21" customHeight="1" x14ac:dyDescent="0.2">
      <c r="A30" s="84" t="s">
        <v>42</v>
      </c>
      <c r="B30" s="85">
        <v>797</v>
      </c>
      <c r="C30" s="86">
        <v>90</v>
      </c>
      <c r="D30" s="55">
        <v>14</v>
      </c>
      <c r="E30" s="69">
        <v>104</v>
      </c>
      <c r="F30" s="86">
        <v>10</v>
      </c>
      <c r="G30" s="55">
        <v>9</v>
      </c>
      <c r="H30" s="69">
        <v>19</v>
      </c>
      <c r="I30" s="86">
        <v>6</v>
      </c>
      <c r="J30" s="55">
        <v>0</v>
      </c>
      <c r="K30" s="69">
        <v>6</v>
      </c>
      <c r="L30" s="86">
        <v>131</v>
      </c>
      <c r="M30" s="55">
        <v>47</v>
      </c>
      <c r="N30" s="69">
        <v>178</v>
      </c>
      <c r="O30" s="86">
        <v>50</v>
      </c>
      <c r="P30" s="55">
        <v>44</v>
      </c>
      <c r="Q30" s="69">
        <v>94</v>
      </c>
      <c r="R30" s="86">
        <v>3</v>
      </c>
      <c r="S30" s="55">
        <v>0</v>
      </c>
      <c r="T30" s="69">
        <v>3</v>
      </c>
      <c r="U30" s="86">
        <v>0</v>
      </c>
      <c r="V30" s="55">
        <v>0</v>
      </c>
      <c r="W30" s="69">
        <v>0</v>
      </c>
      <c r="X30" s="86">
        <v>1</v>
      </c>
      <c r="Y30" s="55">
        <v>0</v>
      </c>
      <c r="Z30" s="69">
        <v>1</v>
      </c>
      <c r="AA30" s="86">
        <v>0</v>
      </c>
      <c r="AB30" s="55">
        <v>0</v>
      </c>
      <c r="AC30" s="69">
        <v>0</v>
      </c>
      <c r="AD30" s="86">
        <v>0</v>
      </c>
      <c r="AE30" s="55">
        <v>0</v>
      </c>
      <c r="AF30" s="69">
        <v>0</v>
      </c>
      <c r="AG30" s="86">
        <v>156</v>
      </c>
      <c r="AH30" s="55">
        <v>30</v>
      </c>
      <c r="AI30" s="69">
        <v>186</v>
      </c>
      <c r="AJ30" s="86">
        <v>160</v>
      </c>
      <c r="AK30" s="55">
        <v>30</v>
      </c>
      <c r="AL30" s="70">
        <v>190</v>
      </c>
      <c r="AM30" s="86">
        <f t="shared" si="0"/>
        <v>607</v>
      </c>
      <c r="AN30" s="55">
        <f t="shared" si="0"/>
        <v>174</v>
      </c>
      <c r="AO30" s="70">
        <f t="shared" si="1"/>
        <v>781</v>
      </c>
      <c r="AP30" s="85">
        <v>16</v>
      </c>
      <c r="AQ30" s="34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</row>
    <row r="31" spans="1:98" s="35" customFormat="1" ht="21" customHeight="1" x14ac:dyDescent="0.2">
      <c r="A31" s="84" t="s">
        <v>43</v>
      </c>
      <c r="B31" s="85">
        <v>697</v>
      </c>
      <c r="C31" s="86">
        <v>57</v>
      </c>
      <c r="D31" s="55">
        <v>6</v>
      </c>
      <c r="E31" s="69">
        <v>63</v>
      </c>
      <c r="F31" s="86">
        <v>5</v>
      </c>
      <c r="G31" s="55">
        <v>1</v>
      </c>
      <c r="H31" s="69">
        <v>6</v>
      </c>
      <c r="I31" s="86">
        <v>37</v>
      </c>
      <c r="J31" s="55">
        <v>11</v>
      </c>
      <c r="K31" s="69">
        <v>48</v>
      </c>
      <c r="L31" s="86">
        <v>80</v>
      </c>
      <c r="M31" s="55">
        <v>24</v>
      </c>
      <c r="N31" s="69">
        <v>104</v>
      </c>
      <c r="O31" s="86">
        <v>42</v>
      </c>
      <c r="P31" s="55">
        <v>22</v>
      </c>
      <c r="Q31" s="69">
        <v>64</v>
      </c>
      <c r="R31" s="86">
        <v>2</v>
      </c>
      <c r="S31" s="55">
        <v>0</v>
      </c>
      <c r="T31" s="69">
        <v>2</v>
      </c>
      <c r="U31" s="86">
        <v>0</v>
      </c>
      <c r="V31" s="55">
        <v>0</v>
      </c>
      <c r="W31" s="69">
        <v>0</v>
      </c>
      <c r="X31" s="86">
        <v>2</v>
      </c>
      <c r="Y31" s="55">
        <v>1</v>
      </c>
      <c r="Z31" s="69">
        <v>3</v>
      </c>
      <c r="AA31" s="86">
        <v>1</v>
      </c>
      <c r="AB31" s="55">
        <v>0</v>
      </c>
      <c r="AC31" s="69">
        <v>1</v>
      </c>
      <c r="AD31" s="86">
        <v>1</v>
      </c>
      <c r="AE31" s="55">
        <v>0</v>
      </c>
      <c r="AF31" s="69">
        <v>1</v>
      </c>
      <c r="AG31" s="86">
        <v>13</v>
      </c>
      <c r="AH31" s="55">
        <v>9</v>
      </c>
      <c r="AI31" s="69">
        <v>22</v>
      </c>
      <c r="AJ31" s="86">
        <v>307</v>
      </c>
      <c r="AK31" s="55">
        <v>59</v>
      </c>
      <c r="AL31" s="70">
        <v>366</v>
      </c>
      <c r="AM31" s="86">
        <f t="shared" si="0"/>
        <v>547</v>
      </c>
      <c r="AN31" s="55">
        <f t="shared" si="0"/>
        <v>133</v>
      </c>
      <c r="AO31" s="70">
        <f t="shared" si="1"/>
        <v>680</v>
      </c>
      <c r="AP31" s="85">
        <v>17</v>
      </c>
      <c r="AQ31" s="34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</row>
    <row r="32" spans="1:98" s="35" customFormat="1" ht="21" customHeight="1" x14ac:dyDescent="0.2">
      <c r="A32" s="84" t="s">
        <v>44</v>
      </c>
      <c r="B32" s="85">
        <v>225</v>
      </c>
      <c r="C32" s="86">
        <v>22</v>
      </c>
      <c r="D32" s="55">
        <v>0</v>
      </c>
      <c r="E32" s="69">
        <v>22</v>
      </c>
      <c r="F32" s="86">
        <v>1</v>
      </c>
      <c r="G32" s="55">
        <v>2</v>
      </c>
      <c r="H32" s="69">
        <v>3</v>
      </c>
      <c r="I32" s="86">
        <v>10</v>
      </c>
      <c r="J32" s="55">
        <v>2</v>
      </c>
      <c r="K32" s="69">
        <v>12</v>
      </c>
      <c r="L32" s="86">
        <v>25</v>
      </c>
      <c r="M32" s="55">
        <v>5</v>
      </c>
      <c r="N32" s="69">
        <v>30</v>
      </c>
      <c r="O32" s="86">
        <v>20</v>
      </c>
      <c r="P32" s="55">
        <v>4</v>
      </c>
      <c r="Q32" s="69">
        <v>24</v>
      </c>
      <c r="R32" s="86">
        <v>2</v>
      </c>
      <c r="S32" s="55">
        <v>1</v>
      </c>
      <c r="T32" s="69">
        <v>3</v>
      </c>
      <c r="U32" s="86">
        <v>0</v>
      </c>
      <c r="V32" s="55">
        <v>0</v>
      </c>
      <c r="W32" s="69">
        <v>0</v>
      </c>
      <c r="X32" s="86">
        <v>0</v>
      </c>
      <c r="Y32" s="55">
        <v>0</v>
      </c>
      <c r="Z32" s="69">
        <v>0</v>
      </c>
      <c r="AA32" s="86">
        <v>0</v>
      </c>
      <c r="AB32" s="55">
        <v>0</v>
      </c>
      <c r="AC32" s="69">
        <v>0</v>
      </c>
      <c r="AD32" s="86">
        <v>0</v>
      </c>
      <c r="AE32" s="55">
        <v>0</v>
      </c>
      <c r="AF32" s="69">
        <v>0</v>
      </c>
      <c r="AG32" s="86">
        <v>0</v>
      </c>
      <c r="AH32" s="55">
        <v>0</v>
      </c>
      <c r="AI32" s="69">
        <v>0</v>
      </c>
      <c r="AJ32" s="86">
        <v>103</v>
      </c>
      <c r="AK32" s="55">
        <v>23</v>
      </c>
      <c r="AL32" s="70">
        <v>126</v>
      </c>
      <c r="AM32" s="86">
        <f t="shared" si="0"/>
        <v>183</v>
      </c>
      <c r="AN32" s="55">
        <f t="shared" si="0"/>
        <v>37</v>
      </c>
      <c r="AO32" s="70">
        <f t="shared" si="1"/>
        <v>220</v>
      </c>
      <c r="AP32" s="85">
        <v>5</v>
      </c>
      <c r="AQ32" s="34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</row>
    <row r="33" spans="1:98" s="35" customFormat="1" ht="21" customHeight="1" x14ac:dyDescent="0.2">
      <c r="A33" s="87" t="s">
        <v>45</v>
      </c>
      <c r="B33" s="42">
        <v>172</v>
      </c>
      <c r="C33" s="43">
        <v>16</v>
      </c>
      <c r="D33" s="44">
        <v>1</v>
      </c>
      <c r="E33" s="57">
        <v>17</v>
      </c>
      <c r="F33" s="43">
        <v>1</v>
      </c>
      <c r="G33" s="44">
        <v>0</v>
      </c>
      <c r="H33" s="57">
        <v>1</v>
      </c>
      <c r="I33" s="43">
        <v>1</v>
      </c>
      <c r="J33" s="44">
        <v>3</v>
      </c>
      <c r="K33" s="57">
        <v>4</v>
      </c>
      <c r="L33" s="43">
        <v>17</v>
      </c>
      <c r="M33" s="44">
        <v>7</v>
      </c>
      <c r="N33" s="57">
        <v>24</v>
      </c>
      <c r="O33" s="43">
        <v>12</v>
      </c>
      <c r="P33" s="44">
        <v>8</v>
      </c>
      <c r="Q33" s="57">
        <v>20</v>
      </c>
      <c r="R33" s="43">
        <v>2</v>
      </c>
      <c r="S33" s="44">
        <v>0</v>
      </c>
      <c r="T33" s="57">
        <v>2</v>
      </c>
      <c r="U33" s="43">
        <v>0</v>
      </c>
      <c r="V33" s="44">
        <v>0</v>
      </c>
      <c r="W33" s="57">
        <v>0</v>
      </c>
      <c r="X33" s="43">
        <v>0</v>
      </c>
      <c r="Y33" s="44">
        <v>0</v>
      </c>
      <c r="Z33" s="71">
        <v>0</v>
      </c>
      <c r="AA33" s="43">
        <v>0</v>
      </c>
      <c r="AB33" s="44">
        <v>0</v>
      </c>
      <c r="AC33" s="57">
        <v>0</v>
      </c>
      <c r="AD33" s="43">
        <v>0</v>
      </c>
      <c r="AE33" s="44">
        <v>0</v>
      </c>
      <c r="AF33" s="57">
        <v>0</v>
      </c>
      <c r="AG33" s="43">
        <v>0</v>
      </c>
      <c r="AH33" s="44">
        <v>0</v>
      </c>
      <c r="AI33" s="57">
        <v>0</v>
      </c>
      <c r="AJ33" s="43">
        <v>89</v>
      </c>
      <c r="AK33" s="44">
        <v>8</v>
      </c>
      <c r="AL33" s="57">
        <v>97</v>
      </c>
      <c r="AM33" s="43">
        <f t="shared" si="0"/>
        <v>138</v>
      </c>
      <c r="AN33" s="44">
        <f t="shared" si="0"/>
        <v>27</v>
      </c>
      <c r="AO33" s="45">
        <f t="shared" si="1"/>
        <v>165</v>
      </c>
      <c r="AP33" s="42">
        <v>7</v>
      </c>
      <c r="AQ33" s="34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</row>
    <row r="34" spans="1:98" s="35" customFormat="1" ht="21" customHeight="1" x14ac:dyDescent="0.2">
      <c r="A34" s="81" t="s">
        <v>46</v>
      </c>
      <c r="B34" s="82">
        <v>90</v>
      </c>
      <c r="C34" s="83">
        <v>11</v>
      </c>
      <c r="D34" s="53"/>
      <c r="E34" s="67">
        <v>11</v>
      </c>
      <c r="F34" s="83">
        <v>2</v>
      </c>
      <c r="G34" s="53"/>
      <c r="H34" s="67">
        <v>2</v>
      </c>
      <c r="I34" s="83">
        <v>2</v>
      </c>
      <c r="J34" s="53"/>
      <c r="K34" s="67">
        <v>2</v>
      </c>
      <c r="L34" s="83">
        <v>9</v>
      </c>
      <c r="M34" s="53">
        <v>4</v>
      </c>
      <c r="N34" s="67">
        <v>13</v>
      </c>
      <c r="O34" s="83">
        <v>3</v>
      </c>
      <c r="P34" s="53">
        <v>4</v>
      </c>
      <c r="Q34" s="67">
        <v>7</v>
      </c>
      <c r="R34" s="83"/>
      <c r="S34" s="53"/>
      <c r="T34" s="67">
        <v>0</v>
      </c>
      <c r="U34" s="83"/>
      <c r="V34" s="53"/>
      <c r="W34" s="67">
        <v>0</v>
      </c>
      <c r="X34" s="83"/>
      <c r="Y34" s="53"/>
      <c r="Z34" s="67">
        <v>0</v>
      </c>
      <c r="AA34" s="83"/>
      <c r="AB34" s="53"/>
      <c r="AC34" s="67">
        <v>0</v>
      </c>
      <c r="AD34" s="83"/>
      <c r="AE34" s="53"/>
      <c r="AF34" s="67">
        <v>0</v>
      </c>
      <c r="AG34" s="83"/>
      <c r="AH34" s="53"/>
      <c r="AI34" s="67">
        <v>0</v>
      </c>
      <c r="AJ34" s="83">
        <v>45</v>
      </c>
      <c r="AK34" s="53">
        <v>9</v>
      </c>
      <c r="AL34" s="68">
        <v>54</v>
      </c>
      <c r="AM34" s="229">
        <f t="shared" si="0"/>
        <v>72</v>
      </c>
      <c r="AN34" s="230">
        <f t="shared" si="0"/>
        <v>17</v>
      </c>
      <c r="AO34" s="231">
        <f t="shared" si="1"/>
        <v>89</v>
      </c>
      <c r="AP34" s="82">
        <v>1</v>
      </c>
      <c r="AQ34" s="34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</row>
    <row r="35" spans="1:98" s="35" customFormat="1" ht="21" customHeight="1" x14ac:dyDescent="0.2">
      <c r="A35" s="84" t="s">
        <v>47</v>
      </c>
      <c r="B35" s="85">
        <v>179</v>
      </c>
      <c r="C35" s="86">
        <v>1</v>
      </c>
      <c r="D35" s="55"/>
      <c r="E35" s="69">
        <v>1</v>
      </c>
      <c r="F35" s="86">
        <v>3</v>
      </c>
      <c r="G35" s="55"/>
      <c r="H35" s="69">
        <v>3</v>
      </c>
      <c r="I35" s="86"/>
      <c r="J35" s="55"/>
      <c r="K35" s="69">
        <v>0</v>
      </c>
      <c r="L35" s="86">
        <v>10</v>
      </c>
      <c r="M35" s="55">
        <v>4</v>
      </c>
      <c r="N35" s="69">
        <v>14</v>
      </c>
      <c r="O35" s="86">
        <v>6</v>
      </c>
      <c r="P35" s="55">
        <v>5</v>
      </c>
      <c r="Q35" s="69">
        <v>11</v>
      </c>
      <c r="R35" s="86">
        <v>1</v>
      </c>
      <c r="S35" s="55"/>
      <c r="T35" s="69">
        <v>1</v>
      </c>
      <c r="U35" s="86"/>
      <c r="V35" s="55"/>
      <c r="W35" s="69">
        <v>0</v>
      </c>
      <c r="X35" s="86">
        <v>2</v>
      </c>
      <c r="Y35" s="55"/>
      <c r="Z35" s="69">
        <v>2</v>
      </c>
      <c r="AA35" s="86"/>
      <c r="AB35" s="55"/>
      <c r="AC35" s="69">
        <v>0</v>
      </c>
      <c r="AD35" s="86"/>
      <c r="AE35" s="55"/>
      <c r="AF35" s="69">
        <v>0</v>
      </c>
      <c r="AG35" s="86"/>
      <c r="AH35" s="55">
        <v>1</v>
      </c>
      <c r="AI35" s="69">
        <v>1</v>
      </c>
      <c r="AJ35" s="86">
        <v>134</v>
      </c>
      <c r="AK35" s="55">
        <v>11</v>
      </c>
      <c r="AL35" s="70">
        <v>145</v>
      </c>
      <c r="AM35" s="86">
        <f t="shared" si="0"/>
        <v>157</v>
      </c>
      <c r="AN35" s="55">
        <f t="shared" si="0"/>
        <v>21</v>
      </c>
      <c r="AO35" s="70">
        <f t="shared" si="1"/>
        <v>178</v>
      </c>
      <c r="AP35" s="85">
        <v>1</v>
      </c>
      <c r="AQ35" s="34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</row>
    <row r="36" spans="1:98" s="35" customFormat="1" ht="21" customHeight="1" x14ac:dyDescent="0.2">
      <c r="A36" s="84" t="s">
        <v>48</v>
      </c>
      <c r="B36" s="85">
        <v>340</v>
      </c>
      <c r="C36" s="86">
        <v>17</v>
      </c>
      <c r="D36" s="55"/>
      <c r="E36" s="69">
        <v>17</v>
      </c>
      <c r="F36" s="86"/>
      <c r="G36" s="55"/>
      <c r="H36" s="69">
        <v>0</v>
      </c>
      <c r="I36" s="86">
        <v>1</v>
      </c>
      <c r="J36" s="55"/>
      <c r="K36" s="69">
        <v>1</v>
      </c>
      <c r="L36" s="86">
        <v>30</v>
      </c>
      <c r="M36" s="55">
        <v>9</v>
      </c>
      <c r="N36" s="69">
        <v>39</v>
      </c>
      <c r="O36" s="86">
        <v>17</v>
      </c>
      <c r="P36" s="55">
        <v>10</v>
      </c>
      <c r="Q36" s="69">
        <v>27</v>
      </c>
      <c r="R36" s="86"/>
      <c r="S36" s="55"/>
      <c r="T36" s="69">
        <v>0</v>
      </c>
      <c r="U36" s="86"/>
      <c r="V36" s="55"/>
      <c r="W36" s="69">
        <v>0</v>
      </c>
      <c r="X36" s="86"/>
      <c r="Y36" s="55"/>
      <c r="Z36" s="69">
        <v>0</v>
      </c>
      <c r="AA36" s="86"/>
      <c r="AB36" s="55"/>
      <c r="AC36" s="69">
        <v>0</v>
      </c>
      <c r="AD36" s="86"/>
      <c r="AE36" s="55"/>
      <c r="AF36" s="69">
        <v>0</v>
      </c>
      <c r="AG36" s="86">
        <v>5</v>
      </c>
      <c r="AH36" s="55"/>
      <c r="AI36" s="69">
        <v>5</v>
      </c>
      <c r="AJ36" s="86">
        <v>216</v>
      </c>
      <c r="AK36" s="55">
        <v>28</v>
      </c>
      <c r="AL36" s="70">
        <v>244</v>
      </c>
      <c r="AM36" s="86">
        <f t="shared" si="0"/>
        <v>286</v>
      </c>
      <c r="AN36" s="55">
        <f t="shared" si="0"/>
        <v>47</v>
      </c>
      <c r="AO36" s="70">
        <f t="shared" si="1"/>
        <v>333</v>
      </c>
      <c r="AP36" s="85">
        <v>7</v>
      </c>
      <c r="AQ36" s="34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</row>
    <row r="37" spans="1:98" s="35" customFormat="1" ht="21" customHeight="1" x14ac:dyDescent="0.2">
      <c r="A37" s="84" t="s">
        <v>49</v>
      </c>
      <c r="B37" s="85">
        <v>360</v>
      </c>
      <c r="C37" s="86">
        <v>21</v>
      </c>
      <c r="D37" s="55">
        <v>0</v>
      </c>
      <c r="E37" s="69">
        <v>21</v>
      </c>
      <c r="F37" s="86">
        <v>3</v>
      </c>
      <c r="G37" s="55">
        <v>0</v>
      </c>
      <c r="H37" s="69">
        <v>3</v>
      </c>
      <c r="I37" s="86">
        <v>0</v>
      </c>
      <c r="J37" s="55">
        <v>0</v>
      </c>
      <c r="K37" s="69">
        <v>0</v>
      </c>
      <c r="L37" s="86">
        <v>29</v>
      </c>
      <c r="M37" s="55">
        <v>10</v>
      </c>
      <c r="N37" s="56">
        <v>39</v>
      </c>
      <c r="O37" s="86">
        <v>11</v>
      </c>
      <c r="P37" s="55">
        <v>8</v>
      </c>
      <c r="Q37" s="69">
        <v>19</v>
      </c>
      <c r="R37" s="86">
        <v>0</v>
      </c>
      <c r="S37" s="55">
        <v>0</v>
      </c>
      <c r="T37" s="69">
        <v>0</v>
      </c>
      <c r="U37" s="86">
        <v>0</v>
      </c>
      <c r="V37" s="55">
        <v>0</v>
      </c>
      <c r="W37" s="69">
        <v>0</v>
      </c>
      <c r="X37" s="86">
        <v>5</v>
      </c>
      <c r="Y37" s="55">
        <v>1</v>
      </c>
      <c r="Z37" s="69">
        <v>6</v>
      </c>
      <c r="AA37" s="86">
        <v>0</v>
      </c>
      <c r="AB37" s="55">
        <v>0</v>
      </c>
      <c r="AC37" s="69">
        <v>0</v>
      </c>
      <c r="AD37" s="86">
        <v>0</v>
      </c>
      <c r="AE37" s="55">
        <v>0</v>
      </c>
      <c r="AF37" s="69">
        <v>0</v>
      </c>
      <c r="AG37" s="86">
        <v>8</v>
      </c>
      <c r="AH37" s="55">
        <v>0</v>
      </c>
      <c r="AI37" s="69">
        <v>8</v>
      </c>
      <c r="AJ37" s="86">
        <v>228</v>
      </c>
      <c r="AK37" s="55">
        <v>24</v>
      </c>
      <c r="AL37" s="70">
        <v>252</v>
      </c>
      <c r="AM37" s="86">
        <f t="shared" si="0"/>
        <v>305</v>
      </c>
      <c r="AN37" s="55">
        <f t="shared" si="0"/>
        <v>43</v>
      </c>
      <c r="AO37" s="70">
        <f t="shared" si="1"/>
        <v>348</v>
      </c>
      <c r="AP37" s="85">
        <v>12</v>
      </c>
      <c r="AQ37" s="34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</row>
    <row r="38" spans="1:98" s="35" customFormat="1" ht="21" customHeight="1" x14ac:dyDescent="0.2">
      <c r="A38" s="87" t="s">
        <v>50</v>
      </c>
      <c r="B38" s="42">
        <v>309</v>
      </c>
      <c r="C38" s="43">
        <v>32</v>
      </c>
      <c r="D38" s="44">
        <v>4</v>
      </c>
      <c r="E38" s="57">
        <v>36</v>
      </c>
      <c r="F38" s="43">
        <v>0</v>
      </c>
      <c r="G38" s="44">
        <v>0</v>
      </c>
      <c r="H38" s="57">
        <v>0</v>
      </c>
      <c r="I38" s="43">
        <v>0</v>
      </c>
      <c r="J38" s="44">
        <v>0</v>
      </c>
      <c r="K38" s="57">
        <v>0</v>
      </c>
      <c r="L38" s="43">
        <v>27</v>
      </c>
      <c r="M38" s="44">
        <v>7</v>
      </c>
      <c r="N38" s="57">
        <v>34</v>
      </c>
      <c r="O38" s="43">
        <v>22</v>
      </c>
      <c r="P38" s="44">
        <v>5</v>
      </c>
      <c r="Q38" s="57">
        <v>27</v>
      </c>
      <c r="R38" s="43">
        <v>0</v>
      </c>
      <c r="S38" s="44">
        <v>0</v>
      </c>
      <c r="T38" s="57">
        <v>0</v>
      </c>
      <c r="U38" s="43">
        <v>0</v>
      </c>
      <c r="V38" s="44">
        <v>0</v>
      </c>
      <c r="W38" s="57">
        <v>0</v>
      </c>
      <c r="X38" s="43">
        <v>2</v>
      </c>
      <c r="Y38" s="44">
        <v>1</v>
      </c>
      <c r="Z38" s="71">
        <v>3</v>
      </c>
      <c r="AA38" s="43">
        <v>0</v>
      </c>
      <c r="AB38" s="44">
        <v>0</v>
      </c>
      <c r="AC38" s="57">
        <v>0</v>
      </c>
      <c r="AD38" s="43">
        <v>0</v>
      </c>
      <c r="AE38" s="44">
        <v>0</v>
      </c>
      <c r="AF38" s="57">
        <v>0</v>
      </c>
      <c r="AG38" s="43">
        <v>0</v>
      </c>
      <c r="AH38" s="44">
        <v>2</v>
      </c>
      <c r="AI38" s="57">
        <v>2</v>
      </c>
      <c r="AJ38" s="43">
        <v>187</v>
      </c>
      <c r="AK38" s="44">
        <v>17</v>
      </c>
      <c r="AL38" s="57">
        <v>204</v>
      </c>
      <c r="AM38" s="43">
        <f t="shared" si="0"/>
        <v>270</v>
      </c>
      <c r="AN38" s="44">
        <f t="shared" si="0"/>
        <v>36</v>
      </c>
      <c r="AO38" s="45">
        <f t="shared" si="1"/>
        <v>306</v>
      </c>
      <c r="AP38" s="42">
        <v>3</v>
      </c>
      <c r="AQ38" s="34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</row>
    <row r="39" spans="1:98" s="35" customFormat="1" ht="21" customHeight="1" x14ac:dyDescent="0.2">
      <c r="A39" s="81" t="s">
        <v>51</v>
      </c>
      <c r="B39" s="82">
        <v>173</v>
      </c>
      <c r="C39" s="83">
        <v>6</v>
      </c>
      <c r="D39" s="53"/>
      <c r="E39" s="67">
        <v>6</v>
      </c>
      <c r="F39" s="83"/>
      <c r="G39" s="53"/>
      <c r="H39" s="67">
        <v>0</v>
      </c>
      <c r="I39" s="83">
        <v>2</v>
      </c>
      <c r="J39" s="53"/>
      <c r="K39" s="67">
        <v>2</v>
      </c>
      <c r="L39" s="83">
        <v>11</v>
      </c>
      <c r="M39" s="53">
        <v>3</v>
      </c>
      <c r="N39" s="67">
        <v>14</v>
      </c>
      <c r="O39" s="83">
        <v>7</v>
      </c>
      <c r="P39" s="53">
        <v>3</v>
      </c>
      <c r="Q39" s="67">
        <v>10</v>
      </c>
      <c r="R39" s="83"/>
      <c r="S39" s="53"/>
      <c r="T39" s="67">
        <v>0</v>
      </c>
      <c r="U39" s="83"/>
      <c r="V39" s="53"/>
      <c r="W39" s="67">
        <v>0</v>
      </c>
      <c r="X39" s="83"/>
      <c r="Y39" s="53"/>
      <c r="Z39" s="67">
        <v>0</v>
      </c>
      <c r="AA39" s="83"/>
      <c r="AB39" s="53"/>
      <c r="AC39" s="67">
        <v>0</v>
      </c>
      <c r="AD39" s="83"/>
      <c r="AE39" s="53"/>
      <c r="AF39" s="67">
        <v>0</v>
      </c>
      <c r="AG39" s="83">
        <v>1</v>
      </c>
      <c r="AH39" s="53"/>
      <c r="AI39" s="67">
        <v>1</v>
      </c>
      <c r="AJ39" s="83">
        <v>122</v>
      </c>
      <c r="AK39" s="53">
        <v>16</v>
      </c>
      <c r="AL39" s="68">
        <v>138</v>
      </c>
      <c r="AM39" s="229">
        <f t="shared" si="0"/>
        <v>149</v>
      </c>
      <c r="AN39" s="230">
        <f t="shared" si="0"/>
        <v>22</v>
      </c>
      <c r="AO39" s="231">
        <f t="shared" si="1"/>
        <v>171</v>
      </c>
      <c r="AP39" s="82">
        <v>2</v>
      </c>
      <c r="AQ39" s="34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</row>
    <row r="40" spans="1:98" s="35" customFormat="1" ht="21" customHeight="1" x14ac:dyDescent="0.2">
      <c r="A40" s="84" t="s">
        <v>52</v>
      </c>
      <c r="B40" s="85">
        <v>180</v>
      </c>
      <c r="C40" s="86">
        <v>67</v>
      </c>
      <c r="D40" s="55">
        <v>3</v>
      </c>
      <c r="E40" s="69">
        <v>70</v>
      </c>
      <c r="F40" s="86">
        <v>5</v>
      </c>
      <c r="G40" s="55">
        <v>0</v>
      </c>
      <c r="H40" s="69">
        <v>5</v>
      </c>
      <c r="I40" s="86">
        <v>0</v>
      </c>
      <c r="J40" s="55">
        <v>0</v>
      </c>
      <c r="K40" s="69">
        <v>0</v>
      </c>
      <c r="L40" s="86">
        <v>12</v>
      </c>
      <c r="M40" s="55">
        <v>7</v>
      </c>
      <c r="N40" s="69">
        <v>19</v>
      </c>
      <c r="O40" s="86">
        <v>6</v>
      </c>
      <c r="P40" s="55">
        <v>3</v>
      </c>
      <c r="Q40" s="69">
        <v>9</v>
      </c>
      <c r="R40" s="86">
        <v>1</v>
      </c>
      <c r="S40" s="55">
        <v>0</v>
      </c>
      <c r="T40" s="69">
        <v>1</v>
      </c>
      <c r="U40" s="86">
        <v>0</v>
      </c>
      <c r="V40" s="55">
        <v>0</v>
      </c>
      <c r="W40" s="69">
        <v>0</v>
      </c>
      <c r="X40" s="86">
        <v>1</v>
      </c>
      <c r="Y40" s="55">
        <v>0</v>
      </c>
      <c r="Z40" s="69">
        <v>1</v>
      </c>
      <c r="AA40" s="86">
        <v>0</v>
      </c>
      <c r="AB40" s="55">
        <v>0</v>
      </c>
      <c r="AC40" s="69">
        <v>0</v>
      </c>
      <c r="AD40" s="86">
        <v>0</v>
      </c>
      <c r="AE40" s="55">
        <v>0</v>
      </c>
      <c r="AF40" s="69">
        <v>0</v>
      </c>
      <c r="AG40" s="86">
        <v>5</v>
      </c>
      <c r="AH40" s="55">
        <v>1</v>
      </c>
      <c r="AI40" s="69">
        <v>6</v>
      </c>
      <c r="AJ40" s="86">
        <v>58</v>
      </c>
      <c r="AK40" s="55">
        <v>10</v>
      </c>
      <c r="AL40" s="70">
        <v>68</v>
      </c>
      <c r="AM40" s="86">
        <f t="shared" si="0"/>
        <v>155</v>
      </c>
      <c r="AN40" s="55">
        <f t="shared" si="0"/>
        <v>24</v>
      </c>
      <c r="AO40" s="70">
        <f t="shared" si="1"/>
        <v>179</v>
      </c>
      <c r="AP40" s="85">
        <v>1</v>
      </c>
      <c r="AQ40" s="34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</row>
    <row r="41" spans="1:98" s="35" customFormat="1" ht="21" customHeight="1" x14ac:dyDescent="0.2">
      <c r="A41" s="84" t="s">
        <v>53</v>
      </c>
      <c r="B41" s="85">
        <v>261</v>
      </c>
      <c r="C41" s="86">
        <v>34</v>
      </c>
      <c r="D41" s="55">
        <v>2</v>
      </c>
      <c r="E41" s="69">
        <v>36</v>
      </c>
      <c r="F41" s="86">
        <v>2</v>
      </c>
      <c r="G41" s="55"/>
      <c r="H41" s="69">
        <v>2</v>
      </c>
      <c r="I41" s="86"/>
      <c r="J41" s="55"/>
      <c r="K41" s="69"/>
      <c r="L41" s="86">
        <v>20</v>
      </c>
      <c r="M41" s="55">
        <v>9</v>
      </c>
      <c r="N41" s="69">
        <v>29</v>
      </c>
      <c r="O41" s="86">
        <v>5</v>
      </c>
      <c r="P41" s="55">
        <v>8</v>
      </c>
      <c r="Q41" s="69">
        <v>13</v>
      </c>
      <c r="R41" s="86"/>
      <c r="S41" s="55"/>
      <c r="T41" s="69">
        <v>0</v>
      </c>
      <c r="U41" s="86"/>
      <c r="V41" s="55"/>
      <c r="W41" s="69">
        <v>0</v>
      </c>
      <c r="X41" s="86"/>
      <c r="Y41" s="55"/>
      <c r="Z41" s="69">
        <v>0</v>
      </c>
      <c r="AA41" s="86"/>
      <c r="AB41" s="55"/>
      <c r="AC41" s="69">
        <v>0</v>
      </c>
      <c r="AD41" s="86"/>
      <c r="AE41" s="55"/>
      <c r="AF41" s="69">
        <v>0</v>
      </c>
      <c r="AG41" s="86">
        <v>1</v>
      </c>
      <c r="AH41" s="55">
        <v>2</v>
      </c>
      <c r="AI41" s="69">
        <v>3</v>
      </c>
      <c r="AJ41" s="86">
        <v>156</v>
      </c>
      <c r="AK41" s="55">
        <v>19</v>
      </c>
      <c r="AL41" s="70">
        <v>175</v>
      </c>
      <c r="AM41" s="86">
        <f t="shared" si="0"/>
        <v>218</v>
      </c>
      <c r="AN41" s="55">
        <f t="shared" si="0"/>
        <v>40</v>
      </c>
      <c r="AO41" s="70">
        <f t="shared" si="1"/>
        <v>258</v>
      </c>
      <c r="AP41" s="85">
        <v>3</v>
      </c>
      <c r="AQ41" s="34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</row>
    <row r="42" spans="1:98" s="35" customFormat="1" ht="21" customHeight="1" x14ac:dyDescent="0.2">
      <c r="A42" s="87" t="s">
        <v>54</v>
      </c>
      <c r="B42" s="42">
        <v>191</v>
      </c>
      <c r="C42" s="43">
        <v>9</v>
      </c>
      <c r="D42" s="44">
        <v>0</v>
      </c>
      <c r="E42" s="57">
        <v>9</v>
      </c>
      <c r="F42" s="43">
        <v>2</v>
      </c>
      <c r="G42" s="44">
        <v>0</v>
      </c>
      <c r="H42" s="57">
        <v>2</v>
      </c>
      <c r="I42" s="43">
        <v>0</v>
      </c>
      <c r="J42" s="44">
        <v>0</v>
      </c>
      <c r="K42" s="57">
        <v>0</v>
      </c>
      <c r="L42" s="43">
        <v>10</v>
      </c>
      <c r="M42" s="44">
        <v>10</v>
      </c>
      <c r="N42" s="57">
        <v>20</v>
      </c>
      <c r="O42" s="43">
        <v>20</v>
      </c>
      <c r="P42" s="44">
        <v>9</v>
      </c>
      <c r="Q42" s="57">
        <v>29</v>
      </c>
      <c r="R42" s="43">
        <v>0</v>
      </c>
      <c r="S42" s="44">
        <v>0</v>
      </c>
      <c r="T42" s="57">
        <v>0</v>
      </c>
      <c r="U42" s="43">
        <v>0</v>
      </c>
      <c r="V42" s="44">
        <v>0</v>
      </c>
      <c r="W42" s="57">
        <v>0</v>
      </c>
      <c r="X42" s="43">
        <v>5</v>
      </c>
      <c r="Y42" s="44">
        <v>0</v>
      </c>
      <c r="Z42" s="71">
        <v>5</v>
      </c>
      <c r="AA42" s="43">
        <v>0</v>
      </c>
      <c r="AB42" s="44">
        <v>0</v>
      </c>
      <c r="AC42" s="57">
        <v>0</v>
      </c>
      <c r="AD42" s="43">
        <v>0</v>
      </c>
      <c r="AE42" s="44">
        <v>0</v>
      </c>
      <c r="AF42" s="57">
        <v>0</v>
      </c>
      <c r="AG42" s="43">
        <v>3</v>
      </c>
      <c r="AH42" s="44">
        <v>0</v>
      </c>
      <c r="AI42" s="57">
        <v>3</v>
      </c>
      <c r="AJ42" s="43">
        <v>107</v>
      </c>
      <c r="AK42" s="44">
        <v>14</v>
      </c>
      <c r="AL42" s="57">
        <v>121</v>
      </c>
      <c r="AM42" s="43">
        <f t="shared" si="0"/>
        <v>156</v>
      </c>
      <c r="AN42" s="44">
        <f t="shared" si="0"/>
        <v>33</v>
      </c>
      <c r="AO42" s="45">
        <f t="shared" si="1"/>
        <v>189</v>
      </c>
      <c r="AP42" s="42">
        <v>2</v>
      </c>
      <c r="AQ42" s="34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</row>
    <row r="43" spans="1:98" s="35" customFormat="1" ht="21" customHeight="1" x14ac:dyDescent="0.2">
      <c r="A43" s="81" t="s">
        <v>55</v>
      </c>
      <c r="B43" s="82">
        <v>640</v>
      </c>
      <c r="C43" s="83">
        <v>49</v>
      </c>
      <c r="D43" s="53">
        <v>2</v>
      </c>
      <c r="E43" s="67">
        <v>51</v>
      </c>
      <c r="F43" s="83">
        <v>6</v>
      </c>
      <c r="G43" s="53">
        <v>4</v>
      </c>
      <c r="H43" s="67">
        <v>10</v>
      </c>
      <c r="I43" s="83">
        <v>7</v>
      </c>
      <c r="J43" s="53">
        <v>1</v>
      </c>
      <c r="K43" s="67">
        <v>8</v>
      </c>
      <c r="L43" s="83">
        <v>63</v>
      </c>
      <c r="M43" s="53">
        <v>26</v>
      </c>
      <c r="N43" s="67">
        <v>89</v>
      </c>
      <c r="O43" s="83">
        <v>26</v>
      </c>
      <c r="P43" s="53">
        <v>17</v>
      </c>
      <c r="Q43" s="67">
        <v>43</v>
      </c>
      <c r="R43" s="83">
        <v>0</v>
      </c>
      <c r="S43" s="53">
        <v>0</v>
      </c>
      <c r="T43" s="67">
        <v>0</v>
      </c>
      <c r="U43" s="83">
        <v>0</v>
      </c>
      <c r="V43" s="53">
        <v>0</v>
      </c>
      <c r="W43" s="67">
        <v>0</v>
      </c>
      <c r="X43" s="83">
        <v>5</v>
      </c>
      <c r="Y43" s="53">
        <v>1</v>
      </c>
      <c r="Z43" s="67">
        <v>6</v>
      </c>
      <c r="AA43" s="83">
        <v>0</v>
      </c>
      <c r="AB43" s="53">
        <v>0</v>
      </c>
      <c r="AC43" s="67">
        <v>0</v>
      </c>
      <c r="AD43" s="83">
        <v>1</v>
      </c>
      <c r="AE43" s="53">
        <v>0</v>
      </c>
      <c r="AF43" s="67">
        <v>1</v>
      </c>
      <c r="AG43" s="83">
        <v>14</v>
      </c>
      <c r="AH43" s="53">
        <v>11</v>
      </c>
      <c r="AI43" s="67">
        <v>25</v>
      </c>
      <c r="AJ43" s="83">
        <v>357</v>
      </c>
      <c r="AK43" s="53">
        <v>41</v>
      </c>
      <c r="AL43" s="68">
        <v>398</v>
      </c>
      <c r="AM43" s="229">
        <f t="shared" si="0"/>
        <v>528</v>
      </c>
      <c r="AN43" s="230">
        <f t="shared" si="0"/>
        <v>103</v>
      </c>
      <c r="AO43" s="231">
        <f t="shared" si="1"/>
        <v>631</v>
      </c>
      <c r="AP43" s="82">
        <v>9</v>
      </c>
      <c r="AQ43" s="34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</row>
    <row r="44" spans="1:98" s="35" customFormat="1" ht="21" customHeight="1" x14ac:dyDescent="0.2">
      <c r="A44" s="84" t="s">
        <v>56</v>
      </c>
      <c r="B44" s="85">
        <v>212</v>
      </c>
      <c r="C44" s="86">
        <v>37</v>
      </c>
      <c r="D44" s="55">
        <v>1</v>
      </c>
      <c r="E44" s="69">
        <v>38</v>
      </c>
      <c r="F44" s="86">
        <v>9</v>
      </c>
      <c r="G44" s="55">
        <v>2</v>
      </c>
      <c r="H44" s="69">
        <v>11</v>
      </c>
      <c r="I44" s="86">
        <v>0</v>
      </c>
      <c r="J44" s="55">
        <v>0</v>
      </c>
      <c r="K44" s="69">
        <v>0</v>
      </c>
      <c r="L44" s="86">
        <v>11</v>
      </c>
      <c r="M44" s="55">
        <v>3</v>
      </c>
      <c r="N44" s="69">
        <v>14</v>
      </c>
      <c r="O44" s="86">
        <v>8</v>
      </c>
      <c r="P44" s="55">
        <v>2</v>
      </c>
      <c r="Q44" s="69">
        <v>10</v>
      </c>
      <c r="R44" s="86">
        <v>0</v>
      </c>
      <c r="S44" s="55">
        <v>0</v>
      </c>
      <c r="T44" s="69">
        <v>0</v>
      </c>
      <c r="U44" s="86">
        <v>0</v>
      </c>
      <c r="V44" s="55">
        <v>0</v>
      </c>
      <c r="W44" s="69">
        <v>0</v>
      </c>
      <c r="X44" s="86">
        <v>0</v>
      </c>
      <c r="Y44" s="55">
        <v>0</v>
      </c>
      <c r="Z44" s="69">
        <v>0</v>
      </c>
      <c r="AA44" s="86">
        <v>0</v>
      </c>
      <c r="AB44" s="55">
        <v>0</v>
      </c>
      <c r="AC44" s="69">
        <v>0</v>
      </c>
      <c r="AD44" s="86">
        <v>1</v>
      </c>
      <c r="AE44" s="55">
        <v>0</v>
      </c>
      <c r="AF44" s="69">
        <v>1</v>
      </c>
      <c r="AG44" s="86">
        <v>0</v>
      </c>
      <c r="AH44" s="55">
        <v>0</v>
      </c>
      <c r="AI44" s="69">
        <v>0</v>
      </c>
      <c r="AJ44" s="86">
        <v>113</v>
      </c>
      <c r="AK44" s="55">
        <v>22</v>
      </c>
      <c r="AL44" s="70">
        <v>135</v>
      </c>
      <c r="AM44" s="86">
        <f t="shared" si="0"/>
        <v>179</v>
      </c>
      <c r="AN44" s="55">
        <f t="shared" si="0"/>
        <v>30</v>
      </c>
      <c r="AO44" s="70">
        <f t="shared" si="1"/>
        <v>209</v>
      </c>
      <c r="AP44" s="85">
        <v>3</v>
      </c>
      <c r="AQ44" s="34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</row>
    <row r="45" spans="1:98" s="35" customFormat="1" ht="21" customHeight="1" x14ac:dyDescent="0.2">
      <c r="A45" s="84" t="s">
        <v>57</v>
      </c>
      <c r="B45" s="85">
        <v>286</v>
      </c>
      <c r="C45" s="86">
        <v>57</v>
      </c>
      <c r="D45" s="55">
        <v>1</v>
      </c>
      <c r="E45" s="69">
        <v>58</v>
      </c>
      <c r="F45" s="86">
        <v>2</v>
      </c>
      <c r="G45" s="55">
        <v>0</v>
      </c>
      <c r="H45" s="69">
        <v>2</v>
      </c>
      <c r="I45" s="86">
        <v>0</v>
      </c>
      <c r="J45" s="55">
        <v>0</v>
      </c>
      <c r="K45" s="69">
        <v>0</v>
      </c>
      <c r="L45" s="86">
        <v>20</v>
      </c>
      <c r="M45" s="55">
        <v>3</v>
      </c>
      <c r="N45" s="69">
        <v>23</v>
      </c>
      <c r="O45" s="86">
        <v>8</v>
      </c>
      <c r="P45" s="55">
        <v>4</v>
      </c>
      <c r="Q45" s="69">
        <v>12</v>
      </c>
      <c r="R45" s="86">
        <v>1</v>
      </c>
      <c r="S45" s="55">
        <v>0</v>
      </c>
      <c r="T45" s="69">
        <v>1</v>
      </c>
      <c r="U45" s="86">
        <v>0</v>
      </c>
      <c r="V45" s="55">
        <v>0</v>
      </c>
      <c r="W45" s="69">
        <v>0</v>
      </c>
      <c r="X45" s="86">
        <v>3</v>
      </c>
      <c r="Y45" s="55">
        <v>1</v>
      </c>
      <c r="Z45" s="69">
        <v>4</v>
      </c>
      <c r="AA45" s="86">
        <v>0</v>
      </c>
      <c r="AB45" s="55">
        <v>0</v>
      </c>
      <c r="AC45" s="69">
        <v>0</v>
      </c>
      <c r="AD45" s="86">
        <v>0</v>
      </c>
      <c r="AE45" s="55">
        <v>0</v>
      </c>
      <c r="AF45" s="69">
        <v>0</v>
      </c>
      <c r="AG45" s="86">
        <v>10</v>
      </c>
      <c r="AH45" s="55">
        <v>1</v>
      </c>
      <c r="AI45" s="69">
        <v>11</v>
      </c>
      <c r="AJ45" s="86">
        <v>158</v>
      </c>
      <c r="AK45" s="55">
        <v>13</v>
      </c>
      <c r="AL45" s="70">
        <v>171</v>
      </c>
      <c r="AM45" s="86">
        <f t="shared" si="0"/>
        <v>259</v>
      </c>
      <c r="AN45" s="55">
        <f t="shared" si="0"/>
        <v>23</v>
      </c>
      <c r="AO45" s="70">
        <f>SUM(AM45:AN45)</f>
        <v>282</v>
      </c>
      <c r="AP45" s="85">
        <v>4</v>
      </c>
      <c r="AQ45" s="34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</row>
    <row r="46" spans="1:98" s="35" customFormat="1" ht="21" customHeight="1" x14ac:dyDescent="0.2">
      <c r="A46" s="84" t="s">
        <v>58</v>
      </c>
      <c r="B46" s="85">
        <v>311</v>
      </c>
      <c r="C46" s="86">
        <v>28</v>
      </c>
      <c r="D46" s="55">
        <v>0</v>
      </c>
      <c r="E46" s="69">
        <v>28</v>
      </c>
      <c r="F46" s="86">
        <v>2</v>
      </c>
      <c r="G46" s="55">
        <v>0</v>
      </c>
      <c r="H46" s="69">
        <v>2</v>
      </c>
      <c r="I46" s="86">
        <v>0</v>
      </c>
      <c r="J46" s="55">
        <v>0</v>
      </c>
      <c r="K46" s="69">
        <v>0</v>
      </c>
      <c r="L46" s="86">
        <v>19</v>
      </c>
      <c r="M46" s="55">
        <v>5</v>
      </c>
      <c r="N46" s="69">
        <v>24</v>
      </c>
      <c r="O46" s="86">
        <v>9</v>
      </c>
      <c r="P46" s="55">
        <v>7</v>
      </c>
      <c r="Q46" s="69">
        <v>16</v>
      </c>
      <c r="R46" s="86">
        <v>0</v>
      </c>
      <c r="S46" s="55">
        <v>0</v>
      </c>
      <c r="T46" s="69">
        <v>0</v>
      </c>
      <c r="U46" s="86">
        <v>0</v>
      </c>
      <c r="V46" s="55">
        <v>0</v>
      </c>
      <c r="W46" s="69">
        <v>0</v>
      </c>
      <c r="X46" s="86">
        <v>0</v>
      </c>
      <c r="Y46" s="55">
        <v>0</v>
      </c>
      <c r="Z46" s="69">
        <v>0</v>
      </c>
      <c r="AA46" s="86">
        <v>0</v>
      </c>
      <c r="AB46" s="55">
        <v>0</v>
      </c>
      <c r="AC46" s="69">
        <v>0</v>
      </c>
      <c r="AD46" s="86">
        <v>0</v>
      </c>
      <c r="AE46" s="55">
        <v>0</v>
      </c>
      <c r="AF46" s="69">
        <v>0</v>
      </c>
      <c r="AG46" s="86">
        <v>3</v>
      </c>
      <c r="AH46" s="55">
        <v>1</v>
      </c>
      <c r="AI46" s="69">
        <v>4</v>
      </c>
      <c r="AJ46" s="86">
        <v>215</v>
      </c>
      <c r="AK46" s="55">
        <v>19</v>
      </c>
      <c r="AL46" s="70">
        <v>234</v>
      </c>
      <c r="AM46" s="86">
        <f t="shared" si="0"/>
        <v>276</v>
      </c>
      <c r="AN46" s="55">
        <f t="shared" si="0"/>
        <v>32</v>
      </c>
      <c r="AO46" s="70">
        <f>SUM(AM46:AN46)</f>
        <v>308</v>
      </c>
      <c r="AP46" s="85">
        <v>3</v>
      </c>
      <c r="AQ46" s="34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</row>
    <row r="47" spans="1:98" s="35" customFormat="1" ht="21" customHeight="1" x14ac:dyDescent="0.2">
      <c r="A47" s="84" t="s">
        <v>59</v>
      </c>
      <c r="B47" s="85">
        <v>299</v>
      </c>
      <c r="C47" s="86">
        <v>27</v>
      </c>
      <c r="D47" s="55"/>
      <c r="E47" s="69">
        <v>27</v>
      </c>
      <c r="F47" s="86">
        <v>3</v>
      </c>
      <c r="G47" s="55">
        <v>2</v>
      </c>
      <c r="H47" s="69">
        <v>5</v>
      </c>
      <c r="I47" s="86">
        <v>1</v>
      </c>
      <c r="J47" s="55"/>
      <c r="K47" s="69">
        <v>1</v>
      </c>
      <c r="L47" s="86">
        <v>16</v>
      </c>
      <c r="M47" s="55">
        <v>5</v>
      </c>
      <c r="N47" s="69">
        <v>21</v>
      </c>
      <c r="O47" s="86">
        <v>14</v>
      </c>
      <c r="P47" s="55">
        <v>5</v>
      </c>
      <c r="Q47" s="69">
        <v>19</v>
      </c>
      <c r="R47" s="86"/>
      <c r="S47" s="55"/>
      <c r="T47" s="69">
        <v>0</v>
      </c>
      <c r="U47" s="86"/>
      <c r="V47" s="55"/>
      <c r="W47" s="69">
        <v>0</v>
      </c>
      <c r="X47" s="86">
        <v>4</v>
      </c>
      <c r="Y47" s="55"/>
      <c r="Z47" s="69">
        <v>4</v>
      </c>
      <c r="AA47" s="86"/>
      <c r="AB47" s="55"/>
      <c r="AC47" s="69">
        <v>0</v>
      </c>
      <c r="AD47" s="86"/>
      <c r="AE47" s="55"/>
      <c r="AF47" s="69">
        <v>0</v>
      </c>
      <c r="AG47" s="86"/>
      <c r="AH47" s="55"/>
      <c r="AI47" s="69">
        <v>0</v>
      </c>
      <c r="AJ47" s="86">
        <v>198</v>
      </c>
      <c r="AK47" s="55">
        <v>17</v>
      </c>
      <c r="AL47" s="70">
        <v>215</v>
      </c>
      <c r="AM47" s="86">
        <f t="shared" si="0"/>
        <v>263</v>
      </c>
      <c r="AN47" s="55">
        <f t="shared" si="0"/>
        <v>29</v>
      </c>
      <c r="AO47" s="70">
        <f t="shared" ref="AO47:AO50" si="2">SUM(AM47:AN47)</f>
        <v>292</v>
      </c>
      <c r="AP47" s="85">
        <v>7</v>
      </c>
      <c r="AQ47" s="34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</row>
    <row r="48" spans="1:98" s="35" customFormat="1" ht="21" customHeight="1" x14ac:dyDescent="0.2">
      <c r="A48" s="84" t="s">
        <v>60</v>
      </c>
      <c r="B48" s="85">
        <v>198</v>
      </c>
      <c r="C48" s="86">
        <v>9</v>
      </c>
      <c r="D48" s="55">
        <v>1</v>
      </c>
      <c r="E48" s="69">
        <v>10</v>
      </c>
      <c r="F48" s="86">
        <v>2</v>
      </c>
      <c r="G48" s="55">
        <v>0</v>
      </c>
      <c r="H48" s="69">
        <v>2</v>
      </c>
      <c r="I48" s="86">
        <v>0</v>
      </c>
      <c r="J48" s="55">
        <v>0</v>
      </c>
      <c r="K48" s="69">
        <v>0</v>
      </c>
      <c r="L48" s="86">
        <v>11</v>
      </c>
      <c r="M48" s="55">
        <v>9</v>
      </c>
      <c r="N48" s="69">
        <v>20</v>
      </c>
      <c r="O48" s="86">
        <v>7</v>
      </c>
      <c r="P48" s="55">
        <v>5</v>
      </c>
      <c r="Q48" s="69">
        <v>12</v>
      </c>
      <c r="R48" s="86">
        <v>0</v>
      </c>
      <c r="S48" s="55">
        <v>0</v>
      </c>
      <c r="T48" s="69">
        <v>0</v>
      </c>
      <c r="U48" s="86">
        <v>0</v>
      </c>
      <c r="V48" s="55">
        <v>0</v>
      </c>
      <c r="W48" s="69">
        <v>0</v>
      </c>
      <c r="X48" s="86">
        <v>5</v>
      </c>
      <c r="Y48" s="55">
        <v>1</v>
      </c>
      <c r="Z48" s="69">
        <v>6</v>
      </c>
      <c r="AA48" s="86">
        <v>0</v>
      </c>
      <c r="AB48" s="55">
        <v>0</v>
      </c>
      <c r="AC48" s="69">
        <v>0</v>
      </c>
      <c r="AD48" s="86">
        <v>0</v>
      </c>
      <c r="AE48" s="55">
        <v>0</v>
      </c>
      <c r="AF48" s="69">
        <v>0</v>
      </c>
      <c r="AG48" s="86">
        <v>13</v>
      </c>
      <c r="AH48" s="55">
        <v>2</v>
      </c>
      <c r="AI48" s="69">
        <v>15</v>
      </c>
      <c r="AJ48" s="86">
        <v>113</v>
      </c>
      <c r="AK48" s="55">
        <v>14</v>
      </c>
      <c r="AL48" s="70">
        <v>127</v>
      </c>
      <c r="AM48" s="86">
        <f t="shared" si="0"/>
        <v>160</v>
      </c>
      <c r="AN48" s="55">
        <f t="shared" si="0"/>
        <v>32</v>
      </c>
      <c r="AO48" s="70">
        <f t="shared" si="2"/>
        <v>192</v>
      </c>
      <c r="AP48" s="85">
        <v>6</v>
      </c>
      <c r="AQ48" s="34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</row>
    <row r="49" spans="1:98" s="35" customFormat="1" ht="21" customHeight="1" x14ac:dyDescent="0.2">
      <c r="A49" s="84" t="s">
        <v>61</v>
      </c>
      <c r="B49" s="85">
        <v>393</v>
      </c>
      <c r="C49" s="86">
        <v>29</v>
      </c>
      <c r="D49" s="55">
        <v>2</v>
      </c>
      <c r="E49" s="69">
        <v>31</v>
      </c>
      <c r="F49" s="86">
        <v>0</v>
      </c>
      <c r="G49" s="55">
        <v>0</v>
      </c>
      <c r="H49" s="69">
        <v>0</v>
      </c>
      <c r="I49" s="86">
        <v>0</v>
      </c>
      <c r="J49" s="55">
        <v>0</v>
      </c>
      <c r="K49" s="69">
        <v>0</v>
      </c>
      <c r="L49" s="86">
        <v>15</v>
      </c>
      <c r="M49" s="55">
        <v>10</v>
      </c>
      <c r="N49" s="69">
        <v>25</v>
      </c>
      <c r="O49" s="86">
        <v>14</v>
      </c>
      <c r="P49" s="55">
        <v>10</v>
      </c>
      <c r="Q49" s="69">
        <v>24</v>
      </c>
      <c r="R49" s="86">
        <v>0</v>
      </c>
      <c r="S49" s="55">
        <v>0</v>
      </c>
      <c r="T49" s="69">
        <v>0</v>
      </c>
      <c r="U49" s="86">
        <v>0</v>
      </c>
      <c r="V49" s="55">
        <v>0</v>
      </c>
      <c r="W49" s="69">
        <v>0</v>
      </c>
      <c r="X49" s="86">
        <v>9</v>
      </c>
      <c r="Y49" s="55">
        <v>0</v>
      </c>
      <c r="Z49" s="69">
        <v>9</v>
      </c>
      <c r="AA49" s="86">
        <v>0</v>
      </c>
      <c r="AB49" s="55">
        <v>0</v>
      </c>
      <c r="AC49" s="69">
        <v>0</v>
      </c>
      <c r="AD49" s="86">
        <v>0</v>
      </c>
      <c r="AE49" s="55">
        <v>0</v>
      </c>
      <c r="AF49" s="69">
        <v>0</v>
      </c>
      <c r="AG49" s="86">
        <v>2</v>
      </c>
      <c r="AH49" s="55">
        <v>3</v>
      </c>
      <c r="AI49" s="69">
        <v>5</v>
      </c>
      <c r="AJ49" s="86">
        <v>260</v>
      </c>
      <c r="AK49" s="55">
        <v>30</v>
      </c>
      <c r="AL49" s="70">
        <v>290</v>
      </c>
      <c r="AM49" s="86">
        <f t="shared" si="0"/>
        <v>329</v>
      </c>
      <c r="AN49" s="55">
        <f t="shared" si="0"/>
        <v>55</v>
      </c>
      <c r="AO49" s="70">
        <f t="shared" si="2"/>
        <v>384</v>
      </c>
      <c r="AP49" s="85">
        <v>9</v>
      </c>
      <c r="AQ49" s="34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</row>
    <row r="50" spans="1:98" s="35" customFormat="1" ht="21" customHeight="1" x14ac:dyDescent="0.2">
      <c r="A50" s="96" t="s">
        <v>62</v>
      </c>
      <c r="B50" s="97">
        <v>288</v>
      </c>
      <c r="C50" s="43">
        <v>24</v>
      </c>
      <c r="D50" s="44">
        <v>4</v>
      </c>
      <c r="E50" s="98">
        <v>28</v>
      </c>
      <c r="F50" s="43">
        <v>6</v>
      </c>
      <c r="G50" s="44">
        <v>1</v>
      </c>
      <c r="H50" s="98">
        <v>7</v>
      </c>
      <c r="I50" s="43">
        <v>0</v>
      </c>
      <c r="J50" s="44">
        <v>0</v>
      </c>
      <c r="K50" s="98">
        <v>0</v>
      </c>
      <c r="L50" s="43">
        <v>26</v>
      </c>
      <c r="M50" s="44">
        <v>4</v>
      </c>
      <c r="N50" s="98">
        <v>30</v>
      </c>
      <c r="O50" s="43">
        <v>15</v>
      </c>
      <c r="P50" s="44">
        <v>8</v>
      </c>
      <c r="Q50" s="98">
        <v>23</v>
      </c>
      <c r="R50" s="43">
        <v>0</v>
      </c>
      <c r="S50" s="44">
        <v>0</v>
      </c>
      <c r="T50" s="98">
        <v>0</v>
      </c>
      <c r="U50" s="43">
        <v>0</v>
      </c>
      <c r="V50" s="44">
        <v>1</v>
      </c>
      <c r="W50" s="98">
        <v>1</v>
      </c>
      <c r="X50" s="43">
        <v>3</v>
      </c>
      <c r="Y50" s="44">
        <v>1</v>
      </c>
      <c r="Z50" s="71">
        <v>4</v>
      </c>
      <c r="AA50" s="43">
        <v>0</v>
      </c>
      <c r="AB50" s="44">
        <v>0</v>
      </c>
      <c r="AC50" s="98">
        <v>0</v>
      </c>
      <c r="AD50" s="43">
        <v>1</v>
      </c>
      <c r="AE50" s="44">
        <v>0</v>
      </c>
      <c r="AF50" s="98">
        <v>1</v>
      </c>
      <c r="AG50" s="43">
        <v>2</v>
      </c>
      <c r="AH50" s="44">
        <v>1</v>
      </c>
      <c r="AI50" s="98">
        <v>3</v>
      </c>
      <c r="AJ50" s="43">
        <v>167</v>
      </c>
      <c r="AK50" s="44">
        <v>23</v>
      </c>
      <c r="AL50" s="99">
        <v>190</v>
      </c>
      <c r="AM50" s="86">
        <f t="shared" si="0"/>
        <v>244</v>
      </c>
      <c r="AN50" s="55">
        <f t="shared" si="0"/>
        <v>43</v>
      </c>
      <c r="AO50" s="70">
        <f t="shared" si="2"/>
        <v>287</v>
      </c>
      <c r="AP50" s="97">
        <v>1</v>
      </c>
      <c r="AQ50" s="34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</row>
    <row r="51" spans="1:98" ht="21" customHeight="1" x14ac:dyDescent="0.2">
      <c r="A51" s="36" t="s">
        <v>11</v>
      </c>
      <c r="B51" s="290">
        <f>SUM(B4:B50)</f>
        <v>18877</v>
      </c>
      <c r="C51" s="291">
        <f t="shared" ref="C51:AO51" si="3">SUM(C4:C50)</f>
        <v>1884</v>
      </c>
      <c r="D51" s="292">
        <f t="shared" si="3"/>
        <v>170</v>
      </c>
      <c r="E51" s="293">
        <f t="shared" si="3"/>
        <v>2054</v>
      </c>
      <c r="F51" s="291">
        <f t="shared" si="3"/>
        <v>172</v>
      </c>
      <c r="G51" s="292">
        <f t="shared" si="3"/>
        <v>56</v>
      </c>
      <c r="H51" s="293">
        <f t="shared" si="3"/>
        <v>228</v>
      </c>
      <c r="I51" s="291">
        <f t="shared" si="3"/>
        <v>131</v>
      </c>
      <c r="J51" s="292">
        <f t="shared" si="3"/>
        <v>30</v>
      </c>
      <c r="K51" s="293">
        <f>SUM(K4:K50)</f>
        <v>161</v>
      </c>
      <c r="L51" s="291">
        <f t="shared" si="3"/>
        <v>1566</v>
      </c>
      <c r="M51" s="292">
        <f t="shared" si="3"/>
        <v>703</v>
      </c>
      <c r="N51" s="293">
        <f t="shared" si="3"/>
        <v>2269</v>
      </c>
      <c r="O51" s="291">
        <f>SUM(O4:O50)</f>
        <v>993</v>
      </c>
      <c r="P51" s="292">
        <f>SUM(P4:P50)</f>
        <v>693</v>
      </c>
      <c r="Q51" s="293">
        <f>SUM(Q4:Q50)</f>
        <v>1686</v>
      </c>
      <c r="R51" s="291">
        <f t="shared" si="3"/>
        <v>42</v>
      </c>
      <c r="S51" s="292">
        <f t="shared" si="3"/>
        <v>5</v>
      </c>
      <c r="T51" s="293">
        <f t="shared" si="3"/>
        <v>47</v>
      </c>
      <c r="U51" s="291">
        <f t="shared" si="3"/>
        <v>0</v>
      </c>
      <c r="V51" s="292">
        <f t="shared" si="3"/>
        <v>1</v>
      </c>
      <c r="W51" s="293">
        <f t="shared" si="3"/>
        <v>1</v>
      </c>
      <c r="X51" s="291">
        <f t="shared" si="3"/>
        <v>99</v>
      </c>
      <c r="Y51" s="292">
        <f t="shared" si="3"/>
        <v>26</v>
      </c>
      <c r="Z51" s="293">
        <f t="shared" si="3"/>
        <v>125</v>
      </c>
      <c r="AA51" s="291">
        <f t="shared" si="3"/>
        <v>31</v>
      </c>
      <c r="AB51" s="292">
        <f t="shared" si="3"/>
        <v>4</v>
      </c>
      <c r="AC51" s="293">
        <f t="shared" si="3"/>
        <v>35</v>
      </c>
      <c r="AD51" s="291">
        <f t="shared" si="3"/>
        <v>8</v>
      </c>
      <c r="AE51" s="292">
        <f t="shared" si="3"/>
        <v>2</v>
      </c>
      <c r="AF51" s="293">
        <f t="shared" si="3"/>
        <v>10</v>
      </c>
      <c r="AG51" s="291">
        <f t="shared" si="3"/>
        <v>604</v>
      </c>
      <c r="AH51" s="292">
        <f t="shared" si="3"/>
        <v>294</v>
      </c>
      <c r="AI51" s="293">
        <f t="shared" si="3"/>
        <v>898</v>
      </c>
      <c r="AJ51" s="291">
        <f t="shared" si="3"/>
        <v>9638</v>
      </c>
      <c r="AK51" s="292">
        <f t="shared" si="3"/>
        <v>1357</v>
      </c>
      <c r="AL51" s="293">
        <f t="shared" si="3"/>
        <v>10995</v>
      </c>
      <c r="AM51" s="291">
        <f t="shared" si="3"/>
        <v>15168</v>
      </c>
      <c r="AN51" s="292">
        <f t="shared" si="3"/>
        <v>3341</v>
      </c>
      <c r="AO51" s="293">
        <f t="shared" si="3"/>
        <v>18509</v>
      </c>
      <c r="AP51" s="294">
        <f t="shared" ref="AP51" si="4">SUM(AP4:AP50)</f>
        <v>368</v>
      </c>
    </row>
    <row r="52" spans="1:98" x14ac:dyDescent="0.2">
      <c r="I52" s="35"/>
      <c r="J52" s="35"/>
      <c r="K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98" x14ac:dyDescent="0.2">
      <c r="I53" s="35"/>
      <c r="J53" s="35"/>
      <c r="K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98" x14ac:dyDescent="0.2">
      <c r="I54" s="35"/>
      <c r="J54" s="35"/>
      <c r="K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98" x14ac:dyDescent="0.2">
      <c r="I55" s="35"/>
      <c r="J55" s="35"/>
      <c r="K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98" x14ac:dyDescent="0.2">
      <c r="I56" s="35"/>
      <c r="J56" s="35"/>
      <c r="K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98" x14ac:dyDescent="0.2">
      <c r="I57" s="35"/>
      <c r="J57" s="35"/>
      <c r="K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98" x14ac:dyDescent="0.2">
      <c r="I58" s="35"/>
      <c r="J58" s="35"/>
      <c r="K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98" x14ac:dyDescent="0.2">
      <c r="I59" s="35"/>
      <c r="J59" s="35"/>
      <c r="K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98" x14ac:dyDescent="0.2">
      <c r="I60" s="35"/>
      <c r="J60" s="35"/>
      <c r="K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98" x14ac:dyDescent="0.2">
      <c r="I61" s="35"/>
      <c r="J61" s="35"/>
      <c r="K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98" x14ac:dyDescent="0.2">
      <c r="I62" s="35"/>
      <c r="J62" s="35"/>
      <c r="K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98" x14ac:dyDescent="0.2">
      <c r="I63" s="35"/>
      <c r="J63" s="35"/>
      <c r="K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98" x14ac:dyDescent="0.2">
      <c r="I64" s="35"/>
      <c r="J64" s="35"/>
      <c r="K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9:26" x14ac:dyDescent="0.2">
      <c r="I65" s="35"/>
      <c r="J65" s="35"/>
      <c r="K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9:26" x14ac:dyDescent="0.2">
      <c r="I66" s="35"/>
      <c r="J66" s="35"/>
      <c r="K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9:26" x14ac:dyDescent="0.2">
      <c r="I67" s="35"/>
      <c r="J67" s="35"/>
      <c r="K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9:26" x14ac:dyDescent="0.2">
      <c r="I68" s="35"/>
      <c r="J68" s="35"/>
      <c r="K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9:26" x14ac:dyDescent="0.2">
      <c r="I69" s="35"/>
      <c r="J69" s="35"/>
      <c r="K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9:26" x14ac:dyDescent="0.2">
      <c r="I70" s="35"/>
      <c r="J70" s="35"/>
      <c r="K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9:26" x14ac:dyDescent="0.2">
      <c r="I71" s="35"/>
      <c r="J71" s="35"/>
      <c r="K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9:26" x14ac:dyDescent="0.2">
      <c r="I72" s="35"/>
      <c r="J72" s="35"/>
      <c r="K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9:26" x14ac:dyDescent="0.2">
      <c r="I73" s="35"/>
      <c r="J73" s="35"/>
      <c r="K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9:26" x14ac:dyDescent="0.2">
      <c r="I74" s="35"/>
      <c r="J74" s="35"/>
      <c r="K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9:26" x14ac:dyDescent="0.2">
      <c r="I75" s="35"/>
      <c r="J75" s="35"/>
      <c r="K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9:26" x14ac:dyDescent="0.2">
      <c r="I76" s="35"/>
      <c r="J76" s="35"/>
      <c r="K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9:26" x14ac:dyDescent="0.2">
      <c r="I77" s="35"/>
      <c r="J77" s="35"/>
      <c r="K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9:26" x14ac:dyDescent="0.2">
      <c r="I78" s="35"/>
      <c r="J78" s="35"/>
      <c r="K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9:26" x14ac:dyDescent="0.2">
      <c r="I79" s="35"/>
      <c r="J79" s="35"/>
      <c r="K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9:26" x14ac:dyDescent="0.2">
      <c r="I80" s="35"/>
      <c r="J80" s="35"/>
      <c r="K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9:26" x14ac:dyDescent="0.2">
      <c r="I81" s="35"/>
      <c r="J81" s="35"/>
      <c r="K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9:26" x14ac:dyDescent="0.2">
      <c r="I82" s="35"/>
      <c r="J82" s="35"/>
      <c r="K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9:26" x14ac:dyDescent="0.2">
      <c r="I83" s="35"/>
      <c r="J83" s="35"/>
      <c r="K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9:26" x14ac:dyDescent="0.2">
      <c r="I84" s="35"/>
      <c r="J84" s="35"/>
      <c r="K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9:26" x14ac:dyDescent="0.2">
      <c r="I85" s="35"/>
      <c r="J85" s="35"/>
      <c r="K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9:26" x14ac:dyDescent="0.2">
      <c r="I86" s="35"/>
      <c r="J86" s="35"/>
      <c r="K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9:26" x14ac:dyDescent="0.2">
      <c r="I87" s="35"/>
      <c r="J87" s="35"/>
      <c r="K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9:26" x14ac:dyDescent="0.2">
      <c r="I88" s="35"/>
      <c r="J88" s="35"/>
      <c r="K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9:26" x14ac:dyDescent="0.2">
      <c r="I89" s="35"/>
      <c r="J89" s="35"/>
      <c r="K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9:26" x14ac:dyDescent="0.2">
      <c r="I90" s="35"/>
      <c r="J90" s="35"/>
      <c r="K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9:26" x14ac:dyDescent="0.2">
      <c r="I91" s="35"/>
      <c r="J91" s="35"/>
      <c r="K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9:26" x14ac:dyDescent="0.2">
      <c r="I92" s="35"/>
      <c r="J92" s="35"/>
      <c r="K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9:26" x14ac:dyDescent="0.2">
      <c r="I93" s="35"/>
      <c r="J93" s="35"/>
      <c r="K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9:26" x14ac:dyDescent="0.2">
      <c r="I94" s="35"/>
      <c r="J94" s="35"/>
      <c r="K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spans="9:26" x14ac:dyDescent="0.2">
      <c r="I95" s="35"/>
      <c r="J95" s="35"/>
      <c r="K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spans="9:26" x14ac:dyDescent="0.2">
      <c r="I96" s="35"/>
      <c r="J96" s="35"/>
      <c r="K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spans="9:26" x14ac:dyDescent="0.2">
      <c r="I97" s="35"/>
      <c r="J97" s="35"/>
      <c r="K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</sheetData>
  <mergeCells count="15">
    <mergeCell ref="A2:B2"/>
    <mergeCell ref="C2:E2"/>
    <mergeCell ref="F2:H2"/>
    <mergeCell ref="I2:K2"/>
    <mergeCell ref="L2:N2"/>
    <mergeCell ref="R2:T2"/>
    <mergeCell ref="AA2:AC2"/>
    <mergeCell ref="AM2:AO2"/>
    <mergeCell ref="AP2:AP3"/>
    <mergeCell ref="O2:Q2"/>
    <mergeCell ref="U2:W2"/>
    <mergeCell ref="X2:Z2"/>
    <mergeCell ref="AD2:AF2"/>
    <mergeCell ref="AG2:AI2"/>
    <mergeCell ref="AJ2:AL2"/>
  </mergeCells>
  <phoneticPr fontId="1"/>
  <conditionalFormatting sqref="AJ1:AO1 AJ3:AL3 AU51:IY51 A3:T10 AD1:AF1 AD3:AF3 AD4:AL10 AQ3:AQ10 AQ1:IY1 AU3:IY3 AD12:AL15 AQ12:AQ15 A12:Z15 AT17:IY50 A17:Z26 AD17:AL40 AD46:AL50 AS12:IY15 AS4:IY10 AS17:AS51 AQ17:AQ51 AR2:AR51 AQ52:IY65526 AP46:AP65526 B1:N1 O1:T2 A46:Z50 U1:Z10 A52:AO65526 A51 A28:Z40 A27:N27 R27:Z27 A42:Z44 A41:K41 O41:Z41 AD42:AL44 AD41:AF41">
    <cfRule type="cellIs" dxfId="89" priority="47" stopIfTrue="1" operator="equal">
      <formula>0</formula>
    </cfRule>
  </conditionalFormatting>
  <conditionalFormatting sqref="AG3:AI3 AG1:AI1">
    <cfRule type="cellIs" dxfId="88" priority="46" stopIfTrue="1" operator="equal">
      <formula>0</formula>
    </cfRule>
  </conditionalFormatting>
  <conditionalFormatting sqref="A1">
    <cfRule type="cellIs" dxfId="87" priority="45" stopIfTrue="1" operator="equal">
      <formula>0</formula>
    </cfRule>
  </conditionalFormatting>
  <conditionalFormatting sqref="O3:Q10 O12:Q15 O17:Q26 O46:Q50 O28:Q44">
    <cfRule type="cellIs" dxfId="86" priority="43" stopIfTrue="1" operator="equal">
      <formula>0</formula>
    </cfRule>
  </conditionalFormatting>
  <conditionalFormatting sqref="AU2:IY2 AP2:AQ2">
    <cfRule type="cellIs" dxfId="85" priority="36" stopIfTrue="1" operator="equal">
      <formula>0</formula>
    </cfRule>
  </conditionalFormatting>
  <conditionalFormatting sqref="AA1:AC1 AA3:AC10 AA12:AC15 AA17:AC44 AA46:AC50">
    <cfRule type="cellIs" dxfId="84" priority="40" stopIfTrue="1" operator="equal">
      <formula>0</formula>
    </cfRule>
  </conditionalFormatting>
  <conditionalFormatting sqref="AD2:AF2">
    <cfRule type="cellIs" dxfId="83" priority="34" stopIfTrue="1" operator="equal">
      <formula>0</formula>
    </cfRule>
  </conditionalFormatting>
  <conditionalFormatting sqref="AP1 AP3:AP10 AP12:AP15 AP17:AP44">
    <cfRule type="cellIs" dxfId="82" priority="38" stopIfTrue="1" operator="equal">
      <formula>0</formula>
    </cfRule>
  </conditionalFormatting>
  <conditionalFormatting sqref="I2:Q2">
    <cfRule type="cellIs" dxfId="81" priority="32" stopIfTrue="1" operator="equal">
      <formula>0</formula>
    </cfRule>
  </conditionalFormatting>
  <conditionalFormatting sqref="A2 AJ2 C2:H2 AG2">
    <cfRule type="cellIs" dxfId="80" priority="35" stopIfTrue="1" operator="equal">
      <formula>0</formula>
    </cfRule>
  </conditionalFormatting>
  <conditionalFormatting sqref="AA2:AC2">
    <cfRule type="cellIs" dxfId="79" priority="33" stopIfTrue="1" operator="equal">
      <formula>0</formula>
    </cfRule>
  </conditionalFormatting>
  <conditionalFormatting sqref="AM3:AO3">
    <cfRule type="cellIs" dxfId="78" priority="31" stopIfTrue="1" operator="equal">
      <formula>0</formula>
    </cfRule>
  </conditionalFormatting>
  <conditionalFormatting sqref="AM2">
    <cfRule type="cellIs" dxfId="77" priority="30" stopIfTrue="1" operator="equal">
      <formula>0</formula>
    </cfRule>
  </conditionalFormatting>
  <conditionalFormatting sqref="A11:Z11 AD11:AL11 AQ11 AS11:IY11">
    <cfRule type="cellIs" dxfId="76" priority="29" stopIfTrue="1" operator="equal">
      <formula>0</formula>
    </cfRule>
  </conditionalFormatting>
  <conditionalFormatting sqref="O11:Q11">
    <cfRule type="cellIs" dxfId="75" priority="28" stopIfTrue="1" operator="equal">
      <formula>0</formula>
    </cfRule>
  </conditionalFormatting>
  <conditionalFormatting sqref="AA11:AC11">
    <cfRule type="cellIs" dxfId="74" priority="27" stopIfTrue="1" operator="equal">
      <formula>0</formula>
    </cfRule>
  </conditionalFormatting>
  <conditionalFormatting sqref="AP11">
    <cfRule type="cellIs" dxfId="73" priority="26" stopIfTrue="1" operator="equal">
      <formula>0</formula>
    </cfRule>
  </conditionalFormatting>
  <conditionalFormatting sqref="A16:Z16 AD16:AL16 AQ16 AS16:IY16">
    <cfRule type="cellIs" dxfId="72" priority="25" stopIfTrue="1" operator="equal">
      <formula>0</formula>
    </cfRule>
  </conditionalFormatting>
  <conditionalFormatting sqref="O16:Q16">
    <cfRule type="cellIs" dxfId="71" priority="24" stopIfTrue="1" operator="equal">
      <formula>0</formula>
    </cfRule>
  </conditionalFormatting>
  <conditionalFormatting sqref="AA16:AC16">
    <cfRule type="cellIs" dxfId="70" priority="23" stopIfTrue="1" operator="equal">
      <formula>0</formula>
    </cfRule>
  </conditionalFormatting>
  <conditionalFormatting sqref="AP16">
    <cfRule type="cellIs" dxfId="69" priority="22" stopIfTrue="1" operator="equal">
      <formula>0</formula>
    </cfRule>
  </conditionalFormatting>
  <conditionalFormatting sqref="A45:Z45 AD45:AL45">
    <cfRule type="cellIs" dxfId="68" priority="21" stopIfTrue="1" operator="equal">
      <formula>0</formula>
    </cfRule>
  </conditionalFormatting>
  <conditionalFormatting sqref="O45:Q45">
    <cfRule type="cellIs" dxfId="67" priority="20" stopIfTrue="1" operator="equal">
      <formula>0</formula>
    </cfRule>
  </conditionalFormatting>
  <conditionalFormatting sqref="AA45:AC45">
    <cfRule type="cellIs" dxfId="66" priority="19" stopIfTrue="1" operator="equal">
      <formula>0</formula>
    </cfRule>
  </conditionalFormatting>
  <conditionalFormatting sqref="AP45">
    <cfRule type="cellIs" dxfId="65" priority="18" stopIfTrue="1" operator="equal">
      <formula>0</formula>
    </cfRule>
  </conditionalFormatting>
  <conditionalFormatting sqref="AD51:AL51 B51:N51 R51:Z51">
    <cfRule type="cellIs" dxfId="64" priority="15" stopIfTrue="1" operator="equal">
      <formula>0</formula>
    </cfRule>
  </conditionalFormatting>
  <conditionalFormatting sqref="AA51:AC51">
    <cfRule type="cellIs" dxfId="63" priority="14" stopIfTrue="1" operator="equal">
      <formula>0</formula>
    </cfRule>
  </conditionalFormatting>
  <conditionalFormatting sqref="AM4:AO51">
    <cfRule type="cellIs" dxfId="62" priority="13" stopIfTrue="1" operator="equal">
      <formula>0</formula>
    </cfRule>
  </conditionalFormatting>
  <conditionalFormatting sqref="L41:N41">
    <cfRule type="cellIs" dxfId="61" priority="10" stopIfTrue="1" operator="equal">
      <formula>0</formula>
    </cfRule>
  </conditionalFormatting>
  <conditionalFormatting sqref="AJ41:AL41">
    <cfRule type="cellIs" dxfId="60" priority="8" stopIfTrue="1" operator="equal">
      <formula>0</formula>
    </cfRule>
  </conditionalFormatting>
  <conditionalFormatting sqref="AG41:AI41">
    <cfRule type="cellIs" dxfId="59" priority="7" stopIfTrue="1" operator="equal">
      <formula>0</formula>
    </cfRule>
  </conditionalFormatting>
  <conditionalFormatting sqref="O27:Q27">
    <cfRule type="cellIs" dxfId="58" priority="4" stopIfTrue="1" operator="equal">
      <formula>0</formula>
    </cfRule>
  </conditionalFormatting>
  <conditionalFormatting sqref="O27:Q27">
    <cfRule type="cellIs" dxfId="57" priority="3" stopIfTrue="1" operator="equal">
      <formula>0</formula>
    </cfRule>
  </conditionalFormatting>
  <conditionalFormatting sqref="O51:Q51">
    <cfRule type="cellIs" dxfId="56" priority="2" stopIfTrue="1" operator="equal">
      <formula>0</formula>
    </cfRule>
  </conditionalFormatting>
  <conditionalFormatting sqref="O51:Q51">
    <cfRule type="cellIs" dxfId="55" priority="1" stopIfTrue="1" operator="equal">
      <formula>0</formula>
    </cfRule>
  </conditionalFormatting>
  <printOptions horizontalCentered="1" verticalCentered="1"/>
  <pageMargins left="0.39370078740157483" right="0.39370078740157483" top="0.19685039370078741" bottom="0.19685039370078741" header="0.51181102362204722" footer="0.51181102362204722"/>
  <pageSetup paperSize="8" scale="81" fitToWidth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/>
  <dimension ref="A1:AY99"/>
  <sheetViews>
    <sheetView view="pageBreakPreview" zoomScale="70" zoomScaleNormal="100" zoomScaleSheetLayoutView="70" workbookViewId="0">
      <pane xSplit="2" ySplit="3" topLeftCell="C4" activePane="bottomRight" state="frozen"/>
      <selection activeCell="K12" sqref="K12"/>
      <selection pane="topRight" activeCell="K12" sqref="K12"/>
      <selection pane="bottomLeft" activeCell="K12" sqref="K12"/>
      <selection pane="bottomRight" activeCell="K12" sqref="K12"/>
    </sheetView>
  </sheetViews>
  <sheetFormatPr defaultColWidth="9" defaultRowHeight="12" x14ac:dyDescent="0.2"/>
  <cols>
    <col min="1" max="1" width="10.90625" style="33" customWidth="1"/>
    <col min="2" max="2" width="10.36328125" style="33" customWidth="1"/>
    <col min="3" max="42" width="5.453125" style="33" customWidth="1"/>
    <col min="43" max="45" width="10.08984375" style="33" customWidth="1"/>
    <col min="46" max="46" width="5.6328125" style="33" customWidth="1"/>
    <col min="47" max="259" width="9" style="33"/>
    <col min="260" max="260" width="10.90625" style="33" customWidth="1"/>
    <col min="261" max="261" width="10.36328125" style="33" customWidth="1"/>
    <col min="262" max="293" width="5.453125" style="33" customWidth="1"/>
    <col min="294" max="295" width="7.6328125" style="33" bestFit="1" customWidth="1"/>
    <col min="296" max="296" width="5.453125" style="33" customWidth="1"/>
    <col min="297" max="297" width="7.6328125" style="33" bestFit="1" customWidth="1"/>
    <col min="298" max="298" width="5.453125" style="33" customWidth="1"/>
    <col min="299" max="301" width="10.08984375" style="33" customWidth="1"/>
    <col min="302" max="302" width="5.6328125" style="33" customWidth="1"/>
    <col min="303" max="515" width="9" style="33"/>
    <col min="516" max="516" width="10.90625" style="33" customWidth="1"/>
    <col min="517" max="517" width="10.36328125" style="33" customWidth="1"/>
    <col min="518" max="549" width="5.453125" style="33" customWidth="1"/>
    <col min="550" max="551" width="7.6328125" style="33" bestFit="1" customWidth="1"/>
    <col min="552" max="552" width="5.453125" style="33" customWidth="1"/>
    <col min="553" max="553" width="7.6328125" style="33" bestFit="1" customWidth="1"/>
    <col min="554" max="554" width="5.453125" style="33" customWidth="1"/>
    <col min="555" max="557" width="10.08984375" style="33" customWidth="1"/>
    <col min="558" max="558" width="5.6328125" style="33" customWidth="1"/>
    <col min="559" max="771" width="9" style="33"/>
    <col min="772" max="772" width="10.90625" style="33" customWidth="1"/>
    <col min="773" max="773" width="10.36328125" style="33" customWidth="1"/>
    <col min="774" max="805" width="5.453125" style="33" customWidth="1"/>
    <col min="806" max="807" width="7.6328125" style="33" bestFit="1" customWidth="1"/>
    <col min="808" max="808" width="5.453125" style="33" customWidth="1"/>
    <col min="809" max="809" width="7.6328125" style="33" bestFit="1" customWidth="1"/>
    <col min="810" max="810" width="5.453125" style="33" customWidth="1"/>
    <col min="811" max="813" width="10.08984375" style="33" customWidth="1"/>
    <col min="814" max="814" width="5.6328125" style="33" customWidth="1"/>
    <col min="815" max="1027" width="9" style="33"/>
    <col min="1028" max="1028" width="10.90625" style="33" customWidth="1"/>
    <col min="1029" max="1029" width="10.36328125" style="33" customWidth="1"/>
    <col min="1030" max="1061" width="5.453125" style="33" customWidth="1"/>
    <col min="1062" max="1063" width="7.6328125" style="33" bestFit="1" customWidth="1"/>
    <col min="1064" max="1064" width="5.453125" style="33" customWidth="1"/>
    <col min="1065" max="1065" width="7.6328125" style="33" bestFit="1" customWidth="1"/>
    <col min="1066" max="1066" width="5.453125" style="33" customWidth="1"/>
    <col min="1067" max="1069" width="10.08984375" style="33" customWidth="1"/>
    <col min="1070" max="1070" width="5.6328125" style="33" customWidth="1"/>
    <col min="1071" max="1283" width="9" style="33"/>
    <col min="1284" max="1284" width="10.90625" style="33" customWidth="1"/>
    <col min="1285" max="1285" width="10.36328125" style="33" customWidth="1"/>
    <col min="1286" max="1317" width="5.453125" style="33" customWidth="1"/>
    <col min="1318" max="1319" width="7.6328125" style="33" bestFit="1" customWidth="1"/>
    <col min="1320" max="1320" width="5.453125" style="33" customWidth="1"/>
    <col min="1321" max="1321" width="7.6328125" style="33" bestFit="1" customWidth="1"/>
    <col min="1322" max="1322" width="5.453125" style="33" customWidth="1"/>
    <col min="1323" max="1325" width="10.08984375" style="33" customWidth="1"/>
    <col min="1326" max="1326" width="5.6328125" style="33" customWidth="1"/>
    <col min="1327" max="1539" width="9" style="33"/>
    <col min="1540" max="1540" width="10.90625" style="33" customWidth="1"/>
    <col min="1541" max="1541" width="10.36328125" style="33" customWidth="1"/>
    <col min="1542" max="1573" width="5.453125" style="33" customWidth="1"/>
    <col min="1574" max="1575" width="7.6328125" style="33" bestFit="1" customWidth="1"/>
    <col min="1576" max="1576" width="5.453125" style="33" customWidth="1"/>
    <col min="1577" max="1577" width="7.6328125" style="33" bestFit="1" customWidth="1"/>
    <col min="1578" max="1578" width="5.453125" style="33" customWidth="1"/>
    <col min="1579" max="1581" width="10.08984375" style="33" customWidth="1"/>
    <col min="1582" max="1582" width="5.6328125" style="33" customWidth="1"/>
    <col min="1583" max="1795" width="9" style="33"/>
    <col min="1796" max="1796" width="10.90625" style="33" customWidth="1"/>
    <col min="1797" max="1797" width="10.36328125" style="33" customWidth="1"/>
    <col min="1798" max="1829" width="5.453125" style="33" customWidth="1"/>
    <col min="1830" max="1831" width="7.6328125" style="33" bestFit="1" customWidth="1"/>
    <col min="1832" max="1832" width="5.453125" style="33" customWidth="1"/>
    <col min="1833" max="1833" width="7.6328125" style="33" bestFit="1" customWidth="1"/>
    <col min="1834" max="1834" width="5.453125" style="33" customWidth="1"/>
    <col min="1835" max="1837" width="10.08984375" style="33" customWidth="1"/>
    <col min="1838" max="1838" width="5.6328125" style="33" customWidth="1"/>
    <col min="1839" max="2051" width="9" style="33"/>
    <col min="2052" max="2052" width="10.90625" style="33" customWidth="1"/>
    <col min="2053" max="2053" width="10.36328125" style="33" customWidth="1"/>
    <col min="2054" max="2085" width="5.453125" style="33" customWidth="1"/>
    <col min="2086" max="2087" width="7.6328125" style="33" bestFit="1" customWidth="1"/>
    <col min="2088" max="2088" width="5.453125" style="33" customWidth="1"/>
    <col min="2089" max="2089" width="7.6328125" style="33" bestFit="1" customWidth="1"/>
    <col min="2090" max="2090" width="5.453125" style="33" customWidth="1"/>
    <col min="2091" max="2093" width="10.08984375" style="33" customWidth="1"/>
    <col min="2094" max="2094" width="5.6328125" style="33" customWidth="1"/>
    <col min="2095" max="2307" width="9" style="33"/>
    <col min="2308" max="2308" width="10.90625" style="33" customWidth="1"/>
    <col min="2309" max="2309" width="10.36328125" style="33" customWidth="1"/>
    <col min="2310" max="2341" width="5.453125" style="33" customWidth="1"/>
    <col min="2342" max="2343" width="7.6328125" style="33" bestFit="1" customWidth="1"/>
    <col min="2344" max="2344" width="5.453125" style="33" customWidth="1"/>
    <col min="2345" max="2345" width="7.6328125" style="33" bestFit="1" customWidth="1"/>
    <col min="2346" max="2346" width="5.453125" style="33" customWidth="1"/>
    <col min="2347" max="2349" width="10.08984375" style="33" customWidth="1"/>
    <col min="2350" max="2350" width="5.6328125" style="33" customWidth="1"/>
    <col min="2351" max="2563" width="9" style="33"/>
    <col min="2564" max="2564" width="10.90625" style="33" customWidth="1"/>
    <col min="2565" max="2565" width="10.36328125" style="33" customWidth="1"/>
    <col min="2566" max="2597" width="5.453125" style="33" customWidth="1"/>
    <col min="2598" max="2599" width="7.6328125" style="33" bestFit="1" customWidth="1"/>
    <col min="2600" max="2600" width="5.453125" style="33" customWidth="1"/>
    <col min="2601" max="2601" width="7.6328125" style="33" bestFit="1" customWidth="1"/>
    <col min="2602" max="2602" width="5.453125" style="33" customWidth="1"/>
    <col min="2603" max="2605" width="10.08984375" style="33" customWidth="1"/>
    <col min="2606" max="2606" width="5.6328125" style="33" customWidth="1"/>
    <col min="2607" max="2819" width="9" style="33"/>
    <col min="2820" max="2820" width="10.90625" style="33" customWidth="1"/>
    <col min="2821" max="2821" width="10.36328125" style="33" customWidth="1"/>
    <col min="2822" max="2853" width="5.453125" style="33" customWidth="1"/>
    <col min="2854" max="2855" width="7.6328125" style="33" bestFit="1" customWidth="1"/>
    <col min="2856" max="2856" width="5.453125" style="33" customWidth="1"/>
    <col min="2857" max="2857" width="7.6328125" style="33" bestFit="1" customWidth="1"/>
    <col min="2858" max="2858" width="5.453125" style="33" customWidth="1"/>
    <col min="2859" max="2861" width="10.08984375" style="33" customWidth="1"/>
    <col min="2862" max="2862" width="5.6328125" style="33" customWidth="1"/>
    <col min="2863" max="3075" width="9" style="33"/>
    <col min="3076" max="3076" width="10.90625" style="33" customWidth="1"/>
    <col min="3077" max="3077" width="10.36328125" style="33" customWidth="1"/>
    <col min="3078" max="3109" width="5.453125" style="33" customWidth="1"/>
    <col min="3110" max="3111" width="7.6328125" style="33" bestFit="1" customWidth="1"/>
    <col min="3112" max="3112" width="5.453125" style="33" customWidth="1"/>
    <col min="3113" max="3113" width="7.6328125" style="33" bestFit="1" customWidth="1"/>
    <col min="3114" max="3114" width="5.453125" style="33" customWidth="1"/>
    <col min="3115" max="3117" width="10.08984375" style="33" customWidth="1"/>
    <col min="3118" max="3118" width="5.6328125" style="33" customWidth="1"/>
    <col min="3119" max="3331" width="9" style="33"/>
    <col min="3332" max="3332" width="10.90625" style="33" customWidth="1"/>
    <col min="3333" max="3333" width="10.36328125" style="33" customWidth="1"/>
    <col min="3334" max="3365" width="5.453125" style="33" customWidth="1"/>
    <col min="3366" max="3367" width="7.6328125" style="33" bestFit="1" customWidth="1"/>
    <col min="3368" max="3368" width="5.453125" style="33" customWidth="1"/>
    <col min="3369" max="3369" width="7.6328125" style="33" bestFit="1" customWidth="1"/>
    <col min="3370" max="3370" width="5.453125" style="33" customWidth="1"/>
    <col min="3371" max="3373" width="10.08984375" style="33" customWidth="1"/>
    <col min="3374" max="3374" width="5.6328125" style="33" customWidth="1"/>
    <col min="3375" max="3587" width="9" style="33"/>
    <col min="3588" max="3588" width="10.90625" style="33" customWidth="1"/>
    <col min="3589" max="3589" width="10.36328125" style="33" customWidth="1"/>
    <col min="3590" max="3621" width="5.453125" style="33" customWidth="1"/>
    <col min="3622" max="3623" width="7.6328125" style="33" bestFit="1" customWidth="1"/>
    <col min="3624" max="3624" width="5.453125" style="33" customWidth="1"/>
    <col min="3625" max="3625" width="7.6328125" style="33" bestFit="1" customWidth="1"/>
    <col min="3626" max="3626" width="5.453125" style="33" customWidth="1"/>
    <col min="3627" max="3629" width="10.08984375" style="33" customWidth="1"/>
    <col min="3630" max="3630" width="5.6328125" style="33" customWidth="1"/>
    <col min="3631" max="3843" width="9" style="33"/>
    <col min="3844" max="3844" width="10.90625" style="33" customWidth="1"/>
    <col min="3845" max="3845" width="10.36328125" style="33" customWidth="1"/>
    <col min="3846" max="3877" width="5.453125" style="33" customWidth="1"/>
    <col min="3878" max="3879" width="7.6328125" style="33" bestFit="1" customWidth="1"/>
    <col min="3880" max="3880" width="5.453125" style="33" customWidth="1"/>
    <col min="3881" max="3881" width="7.6328125" style="33" bestFit="1" customWidth="1"/>
    <col min="3882" max="3882" width="5.453125" style="33" customWidth="1"/>
    <col min="3883" max="3885" width="10.08984375" style="33" customWidth="1"/>
    <col min="3886" max="3886" width="5.6328125" style="33" customWidth="1"/>
    <col min="3887" max="4099" width="9" style="33"/>
    <col min="4100" max="4100" width="10.90625" style="33" customWidth="1"/>
    <col min="4101" max="4101" width="10.36328125" style="33" customWidth="1"/>
    <col min="4102" max="4133" width="5.453125" style="33" customWidth="1"/>
    <col min="4134" max="4135" width="7.6328125" style="33" bestFit="1" customWidth="1"/>
    <col min="4136" max="4136" width="5.453125" style="33" customWidth="1"/>
    <col min="4137" max="4137" width="7.6328125" style="33" bestFit="1" customWidth="1"/>
    <col min="4138" max="4138" width="5.453125" style="33" customWidth="1"/>
    <col min="4139" max="4141" width="10.08984375" style="33" customWidth="1"/>
    <col min="4142" max="4142" width="5.6328125" style="33" customWidth="1"/>
    <col min="4143" max="4355" width="9" style="33"/>
    <col min="4356" max="4356" width="10.90625" style="33" customWidth="1"/>
    <col min="4357" max="4357" width="10.36328125" style="33" customWidth="1"/>
    <col min="4358" max="4389" width="5.453125" style="33" customWidth="1"/>
    <col min="4390" max="4391" width="7.6328125" style="33" bestFit="1" customWidth="1"/>
    <col min="4392" max="4392" width="5.453125" style="33" customWidth="1"/>
    <col min="4393" max="4393" width="7.6328125" style="33" bestFit="1" customWidth="1"/>
    <col min="4394" max="4394" width="5.453125" style="33" customWidth="1"/>
    <col min="4395" max="4397" width="10.08984375" style="33" customWidth="1"/>
    <col min="4398" max="4398" width="5.6328125" style="33" customWidth="1"/>
    <col min="4399" max="4611" width="9" style="33"/>
    <col min="4612" max="4612" width="10.90625" style="33" customWidth="1"/>
    <col min="4613" max="4613" width="10.36328125" style="33" customWidth="1"/>
    <col min="4614" max="4645" width="5.453125" style="33" customWidth="1"/>
    <col min="4646" max="4647" width="7.6328125" style="33" bestFit="1" customWidth="1"/>
    <col min="4648" max="4648" width="5.453125" style="33" customWidth="1"/>
    <col min="4649" max="4649" width="7.6328125" style="33" bestFit="1" customWidth="1"/>
    <col min="4650" max="4650" width="5.453125" style="33" customWidth="1"/>
    <col min="4651" max="4653" width="10.08984375" style="33" customWidth="1"/>
    <col min="4654" max="4654" width="5.6328125" style="33" customWidth="1"/>
    <col min="4655" max="4867" width="9" style="33"/>
    <col min="4868" max="4868" width="10.90625" style="33" customWidth="1"/>
    <col min="4869" max="4869" width="10.36328125" style="33" customWidth="1"/>
    <col min="4870" max="4901" width="5.453125" style="33" customWidth="1"/>
    <col min="4902" max="4903" width="7.6328125" style="33" bestFit="1" customWidth="1"/>
    <col min="4904" max="4904" width="5.453125" style="33" customWidth="1"/>
    <col min="4905" max="4905" width="7.6328125" style="33" bestFit="1" customWidth="1"/>
    <col min="4906" max="4906" width="5.453125" style="33" customWidth="1"/>
    <col min="4907" max="4909" width="10.08984375" style="33" customWidth="1"/>
    <col min="4910" max="4910" width="5.6328125" style="33" customWidth="1"/>
    <col min="4911" max="5123" width="9" style="33"/>
    <col min="5124" max="5124" width="10.90625" style="33" customWidth="1"/>
    <col min="5125" max="5125" width="10.36328125" style="33" customWidth="1"/>
    <col min="5126" max="5157" width="5.453125" style="33" customWidth="1"/>
    <col min="5158" max="5159" width="7.6328125" style="33" bestFit="1" customWidth="1"/>
    <col min="5160" max="5160" width="5.453125" style="33" customWidth="1"/>
    <col min="5161" max="5161" width="7.6328125" style="33" bestFit="1" customWidth="1"/>
    <col min="5162" max="5162" width="5.453125" style="33" customWidth="1"/>
    <col min="5163" max="5165" width="10.08984375" style="33" customWidth="1"/>
    <col min="5166" max="5166" width="5.6328125" style="33" customWidth="1"/>
    <col min="5167" max="5379" width="9" style="33"/>
    <col min="5380" max="5380" width="10.90625" style="33" customWidth="1"/>
    <col min="5381" max="5381" width="10.36328125" style="33" customWidth="1"/>
    <col min="5382" max="5413" width="5.453125" style="33" customWidth="1"/>
    <col min="5414" max="5415" width="7.6328125" style="33" bestFit="1" customWidth="1"/>
    <col min="5416" max="5416" width="5.453125" style="33" customWidth="1"/>
    <col min="5417" max="5417" width="7.6328125" style="33" bestFit="1" customWidth="1"/>
    <col min="5418" max="5418" width="5.453125" style="33" customWidth="1"/>
    <col min="5419" max="5421" width="10.08984375" style="33" customWidth="1"/>
    <col min="5422" max="5422" width="5.6328125" style="33" customWidth="1"/>
    <col min="5423" max="5635" width="9" style="33"/>
    <col min="5636" max="5636" width="10.90625" style="33" customWidth="1"/>
    <col min="5637" max="5637" width="10.36328125" style="33" customWidth="1"/>
    <col min="5638" max="5669" width="5.453125" style="33" customWidth="1"/>
    <col min="5670" max="5671" width="7.6328125" style="33" bestFit="1" customWidth="1"/>
    <col min="5672" max="5672" width="5.453125" style="33" customWidth="1"/>
    <col min="5673" max="5673" width="7.6328125" style="33" bestFit="1" customWidth="1"/>
    <col min="5674" max="5674" width="5.453125" style="33" customWidth="1"/>
    <col min="5675" max="5677" width="10.08984375" style="33" customWidth="1"/>
    <col min="5678" max="5678" width="5.6328125" style="33" customWidth="1"/>
    <col min="5679" max="5891" width="9" style="33"/>
    <col min="5892" max="5892" width="10.90625" style="33" customWidth="1"/>
    <col min="5893" max="5893" width="10.36328125" style="33" customWidth="1"/>
    <col min="5894" max="5925" width="5.453125" style="33" customWidth="1"/>
    <col min="5926" max="5927" width="7.6328125" style="33" bestFit="1" customWidth="1"/>
    <col min="5928" max="5928" width="5.453125" style="33" customWidth="1"/>
    <col min="5929" max="5929" width="7.6328125" style="33" bestFit="1" customWidth="1"/>
    <col min="5930" max="5930" width="5.453125" style="33" customWidth="1"/>
    <col min="5931" max="5933" width="10.08984375" style="33" customWidth="1"/>
    <col min="5934" max="5934" width="5.6328125" style="33" customWidth="1"/>
    <col min="5935" max="6147" width="9" style="33"/>
    <col min="6148" max="6148" width="10.90625" style="33" customWidth="1"/>
    <col min="6149" max="6149" width="10.36328125" style="33" customWidth="1"/>
    <col min="6150" max="6181" width="5.453125" style="33" customWidth="1"/>
    <col min="6182" max="6183" width="7.6328125" style="33" bestFit="1" customWidth="1"/>
    <col min="6184" max="6184" width="5.453125" style="33" customWidth="1"/>
    <col min="6185" max="6185" width="7.6328125" style="33" bestFit="1" customWidth="1"/>
    <col min="6186" max="6186" width="5.453125" style="33" customWidth="1"/>
    <col min="6187" max="6189" width="10.08984375" style="33" customWidth="1"/>
    <col min="6190" max="6190" width="5.6328125" style="33" customWidth="1"/>
    <col min="6191" max="6403" width="9" style="33"/>
    <col min="6404" max="6404" width="10.90625" style="33" customWidth="1"/>
    <col min="6405" max="6405" width="10.36328125" style="33" customWidth="1"/>
    <col min="6406" max="6437" width="5.453125" style="33" customWidth="1"/>
    <col min="6438" max="6439" width="7.6328125" style="33" bestFit="1" customWidth="1"/>
    <col min="6440" max="6440" width="5.453125" style="33" customWidth="1"/>
    <col min="6441" max="6441" width="7.6328125" style="33" bestFit="1" customWidth="1"/>
    <col min="6442" max="6442" width="5.453125" style="33" customWidth="1"/>
    <col min="6443" max="6445" width="10.08984375" style="33" customWidth="1"/>
    <col min="6446" max="6446" width="5.6328125" style="33" customWidth="1"/>
    <col min="6447" max="6659" width="9" style="33"/>
    <col min="6660" max="6660" width="10.90625" style="33" customWidth="1"/>
    <col min="6661" max="6661" width="10.36328125" style="33" customWidth="1"/>
    <col min="6662" max="6693" width="5.453125" style="33" customWidth="1"/>
    <col min="6694" max="6695" width="7.6328125" style="33" bestFit="1" customWidth="1"/>
    <col min="6696" max="6696" width="5.453125" style="33" customWidth="1"/>
    <col min="6697" max="6697" width="7.6328125" style="33" bestFit="1" customWidth="1"/>
    <col min="6698" max="6698" width="5.453125" style="33" customWidth="1"/>
    <col min="6699" max="6701" width="10.08984375" style="33" customWidth="1"/>
    <col min="6702" max="6702" width="5.6328125" style="33" customWidth="1"/>
    <col min="6703" max="6915" width="9" style="33"/>
    <col min="6916" max="6916" width="10.90625" style="33" customWidth="1"/>
    <col min="6917" max="6917" width="10.36328125" style="33" customWidth="1"/>
    <col min="6918" max="6949" width="5.453125" style="33" customWidth="1"/>
    <col min="6950" max="6951" width="7.6328125" style="33" bestFit="1" customWidth="1"/>
    <col min="6952" max="6952" width="5.453125" style="33" customWidth="1"/>
    <col min="6953" max="6953" width="7.6328125" style="33" bestFit="1" customWidth="1"/>
    <col min="6954" max="6954" width="5.453125" style="33" customWidth="1"/>
    <col min="6955" max="6957" width="10.08984375" style="33" customWidth="1"/>
    <col min="6958" max="6958" width="5.6328125" style="33" customWidth="1"/>
    <col min="6959" max="7171" width="9" style="33"/>
    <col min="7172" max="7172" width="10.90625" style="33" customWidth="1"/>
    <col min="7173" max="7173" width="10.36328125" style="33" customWidth="1"/>
    <col min="7174" max="7205" width="5.453125" style="33" customWidth="1"/>
    <col min="7206" max="7207" width="7.6328125" style="33" bestFit="1" customWidth="1"/>
    <col min="7208" max="7208" width="5.453125" style="33" customWidth="1"/>
    <col min="7209" max="7209" width="7.6328125" style="33" bestFit="1" customWidth="1"/>
    <col min="7210" max="7210" width="5.453125" style="33" customWidth="1"/>
    <col min="7211" max="7213" width="10.08984375" style="33" customWidth="1"/>
    <col min="7214" max="7214" width="5.6328125" style="33" customWidth="1"/>
    <col min="7215" max="7427" width="9" style="33"/>
    <col min="7428" max="7428" width="10.90625" style="33" customWidth="1"/>
    <col min="7429" max="7429" width="10.36328125" style="33" customWidth="1"/>
    <col min="7430" max="7461" width="5.453125" style="33" customWidth="1"/>
    <col min="7462" max="7463" width="7.6328125" style="33" bestFit="1" customWidth="1"/>
    <col min="7464" max="7464" width="5.453125" style="33" customWidth="1"/>
    <col min="7465" max="7465" width="7.6328125" style="33" bestFit="1" customWidth="1"/>
    <col min="7466" max="7466" width="5.453125" style="33" customWidth="1"/>
    <col min="7467" max="7469" width="10.08984375" style="33" customWidth="1"/>
    <col min="7470" max="7470" width="5.6328125" style="33" customWidth="1"/>
    <col min="7471" max="7683" width="9" style="33"/>
    <col min="7684" max="7684" width="10.90625" style="33" customWidth="1"/>
    <col min="7685" max="7685" width="10.36328125" style="33" customWidth="1"/>
    <col min="7686" max="7717" width="5.453125" style="33" customWidth="1"/>
    <col min="7718" max="7719" width="7.6328125" style="33" bestFit="1" customWidth="1"/>
    <col min="7720" max="7720" width="5.453125" style="33" customWidth="1"/>
    <col min="7721" max="7721" width="7.6328125" style="33" bestFit="1" customWidth="1"/>
    <col min="7722" max="7722" width="5.453125" style="33" customWidth="1"/>
    <col min="7723" max="7725" width="10.08984375" style="33" customWidth="1"/>
    <col min="7726" max="7726" width="5.6328125" style="33" customWidth="1"/>
    <col min="7727" max="7939" width="9" style="33"/>
    <col min="7940" max="7940" width="10.90625" style="33" customWidth="1"/>
    <col min="7941" max="7941" width="10.36328125" style="33" customWidth="1"/>
    <col min="7942" max="7973" width="5.453125" style="33" customWidth="1"/>
    <col min="7974" max="7975" width="7.6328125" style="33" bestFit="1" customWidth="1"/>
    <col min="7976" max="7976" width="5.453125" style="33" customWidth="1"/>
    <col min="7977" max="7977" width="7.6328125" style="33" bestFit="1" customWidth="1"/>
    <col min="7978" max="7978" width="5.453125" style="33" customWidth="1"/>
    <col min="7979" max="7981" width="10.08984375" style="33" customWidth="1"/>
    <col min="7982" max="7982" width="5.6328125" style="33" customWidth="1"/>
    <col min="7983" max="8195" width="9" style="33"/>
    <col min="8196" max="8196" width="10.90625" style="33" customWidth="1"/>
    <col min="8197" max="8197" width="10.36328125" style="33" customWidth="1"/>
    <col min="8198" max="8229" width="5.453125" style="33" customWidth="1"/>
    <col min="8230" max="8231" width="7.6328125" style="33" bestFit="1" customWidth="1"/>
    <col min="8232" max="8232" width="5.453125" style="33" customWidth="1"/>
    <col min="8233" max="8233" width="7.6328125" style="33" bestFit="1" customWidth="1"/>
    <col min="8234" max="8234" width="5.453125" style="33" customWidth="1"/>
    <col min="8235" max="8237" width="10.08984375" style="33" customWidth="1"/>
    <col min="8238" max="8238" width="5.6328125" style="33" customWidth="1"/>
    <col min="8239" max="8451" width="9" style="33"/>
    <col min="8452" max="8452" width="10.90625" style="33" customWidth="1"/>
    <col min="8453" max="8453" width="10.36328125" style="33" customWidth="1"/>
    <col min="8454" max="8485" width="5.453125" style="33" customWidth="1"/>
    <col min="8486" max="8487" width="7.6328125" style="33" bestFit="1" customWidth="1"/>
    <col min="8488" max="8488" width="5.453125" style="33" customWidth="1"/>
    <col min="8489" max="8489" width="7.6328125" style="33" bestFit="1" customWidth="1"/>
    <col min="8490" max="8490" width="5.453125" style="33" customWidth="1"/>
    <col min="8491" max="8493" width="10.08984375" style="33" customWidth="1"/>
    <col min="8494" max="8494" width="5.6328125" style="33" customWidth="1"/>
    <col min="8495" max="8707" width="9" style="33"/>
    <col min="8708" max="8708" width="10.90625" style="33" customWidth="1"/>
    <col min="8709" max="8709" width="10.36328125" style="33" customWidth="1"/>
    <col min="8710" max="8741" width="5.453125" style="33" customWidth="1"/>
    <col min="8742" max="8743" width="7.6328125" style="33" bestFit="1" customWidth="1"/>
    <col min="8744" max="8744" width="5.453125" style="33" customWidth="1"/>
    <col min="8745" max="8745" width="7.6328125" style="33" bestFit="1" customWidth="1"/>
    <col min="8746" max="8746" width="5.453125" style="33" customWidth="1"/>
    <col min="8747" max="8749" width="10.08984375" style="33" customWidth="1"/>
    <col min="8750" max="8750" width="5.6328125" style="33" customWidth="1"/>
    <col min="8751" max="8963" width="9" style="33"/>
    <col min="8964" max="8964" width="10.90625" style="33" customWidth="1"/>
    <col min="8965" max="8965" width="10.36328125" style="33" customWidth="1"/>
    <col min="8966" max="8997" width="5.453125" style="33" customWidth="1"/>
    <col min="8998" max="8999" width="7.6328125" style="33" bestFit="1" customWidth="1"/>
    <col min="9000" max="9000" width="5.453125" style="33" customWidth="1"/>
    <col min="9001" max="9001" width="7.6328125" style="33" bestFit="1" customWidth="1"/>
    <col min="9002" max="9002" width="5.453125" style="33" customWidth="1"/>
    <col min="9003" max="9005" width="10.08984375" style="33" customWidth="1"/>
    <col min="9006" max="9006" width="5.6328125" style="33" customWidth="1"/>
    <col min="9007" max="9219" width="9" style="33"/>
    <col min="9220" max="9220" width="10.90625" style="33" customWidth="1"/>
    <col min="9221" max="9221" width="10.36328125" style="33" customWidth="1"/>
    <col min="9222" max="9253" width="5.453125" style="33" customWidth="1"/>
    <col min="9254" max="9255" width="7.6328125" style="33" bestFit="1" customWidth="1"/>
    <col min="9256" max="9256" width="5.453125" style="33" customWidth="1"/>
    <col min="9257" max="9257" width="7.6328125" style="33" bestFit="1" customWidth="1"/>
    <col min="9258" max="9258" width="5.453125" style="33" customWidth="1"/>
    <col min="9259" max="9261" width="10.08984375" style="33" customWidth="1"/>
    <col min="9262" max="9262" width="5.6328125" style="33" customWidth="1"/>
    <col min="9263" max="9475" width="9" style="33"/>
    <col min="9476" max="9476" width="10.90625" style="33" customWidth="1"/>
    <col min="9477" max="9477" width="10.36328125" style="33" customWidth="1"/>
    <col min="9478" max="9509" width="5.453125" style="33" customWidth="1"/>
    <col min="9510" max="9511" width="7.6328125" style="33" bestFit="1" customWidth="1"/>
    <col min="9512" max="9512" width="5.453125" style="33" customWidth="1"/>
    <col min="9513" max="9513" width="7.6328125" style="33" bestFit="1" customWidth="1"/>
    <col min="9514" max="9514" width="5.453125" style="33" customWidth="1"/>
    <col min="9515" max="9517" width="10.08984375" style="33" customWidth="1"/>
    <col min="9518" max="9518" width="5.6328125" style="33" customWidth="1"/>
    <col min="9519" max="9731" width="9" style="33"/>
    <col min="9732" max="9732" width="10.90625" style="33" customWidth="1"/>
    <col min="9733" max="9733" width="10.36328125" style="33" customWidth="1"/>
    <col min="9734" max="9765" width="5.453125" style="33" customWidth="1"/>
    <col min="9766" max="9767" width="7.6328125" style="33" bestFit="1" customWidth="1"/>
    <col min="9768" max="9768" width="5.453125" style="33" customWidth="1"/>
    <col min="9769" max="9769" width="7.6328125" style="33" bestFit="1" customWidth="1"/>
    <col min="9770" max="9770" width="5.453125" style="33" customWidth="1"/>
    <col min="9771" max="9773" width="10.08984375" style="33" customWidth="1"/>
    <col min="9774" max="9774" width="5.6328125" style="33" customWidth="1"/>
    <col min="9775" max="9987" width="9" style="33"/>
    <col min="9988" max="9988" width="10.90625" style="33" customWidth="1"/>
    <col min="9989" max="9989" width="10.36328125" style="33" customWidth="1"/>
    <col min="9990" max="10021" width="5.453125" style="33" customWidth="1"/>
    <col min="10022" max="10023" width="7.6328125" style="33" bestFit="1" customWidth="1"/>
    <col min="10024" max="10024" width="5.453125" style="33" customWidth="1"/>
    <col min="10025" max="10025" width="7.6328125" style="33" bestFit="1" customWidth="1"/>
    <col min="10026" max="10026" width="5.453125" style="33" customWidth="1"/>
    <col min="10027" max="10029" width="10.08984375" style="33" customWidth="1"/>
    <col min="10030" max="10030" width="5.6328125" style="33" customWidth="1"/>
    <col min="10031" max="10243" width="9" style="33"/>
    <col min="10244" max="10244" width="10.90625" style="33" customWidth="1"/>
    <col min="10245" max="10245" width="10.36328125" style="33" customWidth="1"/>
    <col min="10246" max="10277" width="5.453125" style="33" customWidth="1"/>
    <col min="10278" max="10279" width="7.6328125" style="33" bestFit="1" customWidth="1"/>
    <col min="10280" max="10280" width="5.453125" style="33" customWidth="1"/>
    <col min="10281" max="10281" width="7.6328125" style="33" bestFit="1" customWidth="1"/>
    <col min="10282" max="10282" width="5.453125" style="33" customWidth="1"/>
    <col min="10283" max="10285" width="10.08984375" style="33" customWidth="1"/>
    <col min="10286" max="10286" width="5.6328125" style="33" customWidth="1"/>
    <col min="10287" max="10499" width="9" style="33"/>
    <col min="10500" max="10500" width="10.90625" style="33" customWidth="1"/>
    <col min="10501" max="10501" width="10.36328125" style="33" customWidth="1"/>
    <col min="10502" max="10533" width="5.453125" style="33" customWidth="1"/>
    <col min="10534" max="10535" width="7.6328125" style="33" bestFit="1" customWidth="1"/>
    <col min="10536" max="10536" width="5.453125" style="33" customWidth="1"/>
    <col min="10537" max="10537" width="7.6328125" style="33" bestFit="1" customWidth="1"/>
    <col min="10538" max="10538" width="5.453125" style="33" customWidth="1"/>
    <col min="10539" max="10541" width="10.08984375" style="33" customWidth="1"/>
    <col min="10542" max="10542" width="5.6328125" style="33" customWidth="1"/>
    <col min="10543" max="10755" width="9" style="33"/>
    <col min="10756" max="10756" width="10.90625" style="33" customWidth="1"/>
    <col min="10757" max="10757" width="10.36328125" style="33" customWidth="1"/>
    <col min="10758" max="10789" width="5.453125" style="33" customWidth="1"/>
    <col min="10790" max="10791" width="7.6328125" style="33" bestFit="1" customWidth="1"/>
    <col min="10792" max="10792" width="5.453125" style="33" customWidth="1"/>
    <col min="10793" max="10793" width="7.6328125" style="33" bestFit="1" customWidth="1"/>
    <col min="10794" max="10794" width="5.453125" style="33" customWidth="1"/>
    <col min="10795" max="10797" width="10.08984375" style="33" customWidth="1"/>
    <col min="10798" max="10798" width="5.6328125" style="33" customWidth="1"/>
    <col min="10799" max="11011" width="9" style="33"/>
    <col min="11012" max="11012" width="10.90625" style="33" customWidth="1"/>
    <col min="11013" max="11013" width="10.36328125" style="33" customWidth="1"/>
    <col min="11014" max="11045" width="5.453125" style="33" customWidth="1"/>
    <col min="11046" max="11047" width="7.6328125" style="33" bestFit="1" customWidth="1"/>
    <col min="11048" max="11048" width="5.453125" style="33" customWidth="1"/>
    <col min="11049" max="11049" width="7.6328125" style="33" bestFit="1" customWidth="1"/>
    <col min="11050" max="11050" width="5.453125" style="33" customWidth="1"/>
    <col min="11051" max="11053" width="10.08984375" style="33" customWidth="1"/>
    <col min="11054" max="11054" width="5.6328125" style="33" customWidth="1"/>
    <col min="11055" max="11267" width="9" style="33"/>
    <col min="11268" max="11268" width="10.90625" style="33" customWidth="1"/>
    <col min="11269" max="11269" width="10.36328125" style="33" customWidth="1"/>
    <col min="11270" max="11301" width="5.453125" style="33" customWidth="1"/>
    <col min="11302" max="11303" width="7.6328125" style="33" bestFit="1" customWidth="1"/>
    <col min="11304" max="11304" width="5.453125" style="33" customWidth="1"/>
    <col min="11305" max="11305" width="7.6328125" style="33" bestFit="1" customWidth="1"/>
    <col min="11306" max="11306" width="5.453125" style="33" customWidth="1"/>
    <col min="11307" max="11309" width="10.08984375" style="33" customWidth="1"/>
    <col min="11310" max="11310" width="5.6328125" style="33" customWidth="1"/>
    <col min="11311" max="11523" width="9" style="33"/>
    <col min="11524" max="11524" width="10.90625" style="33" customWidth="1"/>
    <col min="11525" max="11525" width="10.36328125" style="33" customWidth="1"/>
    <col min="11526" max="11557" width="5.453125" style="33" customWidth="1"/>
    <col min="11558" max="11559" width="7.6328125" style="33" bestFit="1" customWidth="1"/>
    <col min="11560" max="11560" width="5.453125" style="33" customWidth="1"/>
    <col min="11561" max="11561" width="7.6328125" style="33" bestFit="1" customWidth="1"/>
    <col min="11562" max="11562" width="5.453125" style="33" customWidth="1"/>
    <col min="11563" max="11565" width="10.08984375" style="33" customWidth="1"/>
    <col min="11566" max="11566" width="5.6328125" style="33" customWidth="1"/>
    <col min="11567" max="11779" width="9" style="33"/>
    <col min="11780" max="11780" width="10.90625" style="33" customWidth="1"/>
    <col min="11781" max="11781" width="10.36328125" style="33" customWidth="1"/>
    <col min="11782" max="11813" width="5.453125" style="33" customWidth="1"/>
    <col min="11814" max="11815" width="7.6328125" style="33" bestFit="1" customWidth="1"/>
    <col min="11816" max="11816" width="5.453125" style="33" customWidth="1"/>
    <col min="11817" max="11817" width="7.6328125" style="33" bestFit="1" customWidth="1"/>
    <col min="11818" max="11818" width="5.453125" style="33" customWidth="1"/>
    <col min="11819" max="11821" width="10.08984375" style="33" customWidth="1"/>
    <col min="11822" max="11822" width="5.6328125" style="33" customWidth="1"/>
    <col min="11823" max="12035" width="9" style="33"/>
    <col min="12036" max="12036" width="10.90625" style="33" customWidth="1"/>
    <col min="12037" max="12037" width="10.36328125" style="33" customWidth="1"/>
    <col min="12038" max="12069" width="5.453125" style="33" customWidth="1"/>
    <col min="12070" max="12071" width="7.6328125" style="33" bestFit="1" customWidth="1"/>
    <col min="12072" max="12072" width="5.453125" style="33" customWidth="1"/>
    <col min="12073" max="12073" width="7.6328125" style="33" bestFit="1" customWidth="1"/>
    <col min="12074" max="12074" width="5.453125" style="33" customWidth="1"/>
    <col min="12075" max="12077" width="10.08984375" style="33" customWidth="1"/>
    <col min="12078" max="12078" width="5.6328125" style="33" customWidth="1"/>
    <col min="12079" max="12291" width="9" style="33"/>
    <col min="12292" max="12292" width="10.90625" style="33" customWidth="1"/>
    <col min="12293" max="12293" width="10.36328125" style="33" customWidth="1"/>
    <col min="12294" max="12325" width="5.453125" style="33" customWidth="1"/>
    <col min="12326" max="12327" width="7.6328125" style="33" bestFit="1" customWidth="1"/>
    <col min="12328" max="12328" width="5.453125" style="33" customWidth="1"/>
    <col min="12329" max="12329" width="7.6328125" style="33" bestFit="1" customWidth="1"/>
    <col min="12330" max="12330" width="5.453125" style="33" customWidth="1"/>
    <col min="12331" max="12333" width="10.08984375" style="33" customWidth="1"/>
    <col min="12334" max="12334" width="5.6328125" style="33" customWidth="1"/>
    <col min="12335" max="12547" width="9" style="33"/>
    <col min="12548" max="12548" width="10.90625" style="33" customWidth="1"/>
    <col min="12549" max="12549" width="10.36328125" style="33" customWidth="1"/>
    <col min="12550" max="12581" width="5.453125" style="33" customWidth="1"/>
    <col min="12582" max="12583" width="7.6328125" style="33" bestFit="1" customWidth="1"/>
    <col min="12584" max="12584" width="5.453125" style="33" customWidth="1"/>
    <col min="12585" max="12585" width="7.6328125" style="33" bestFit="1" customWidth="1"/>
    <col min="12586" max="12586" width="5.453125" style="33" customWidth="1"/>
    <col min="12587" max="12589" width="10.08984375" style="33" customWidth="1"/>
    <col min="12590" max="12590" width="5.6328125" style="33" customWidth="1"/>
    <col min="12591" max="12803" width="9" style="33"/>
    <col min="12804" max="12804" width="10.90625" style="33" customWidth="1"/>
    <col min="12805" max="12805" width="10.36328125" style="33" customWidth="1"/>
    <col min="12806" max="12837" width="5.453125" style="33" customWidth="1"/>
    <col min="12838" max="12839" width="7.6328125" style="33" bestFit="1" customWidth="1"/>
    <col min="12840" max="12840" width="5.453125" style="33" customWidth="1"/>
    <col min="12841" max="12841" width="7.6328125" style="33" bestFit="1" customWidth="1"/>
    <col min="12842" max="12842" width="5.453125" style="33" customWidth="1"/>
    <col min="12843" max="12845" width="10.08984375" style="33" customWidth="1"/>
    <col min="12846" max="12846" width="5.6328125" style="33" customWidth="1"/>
    <col min="12847" max="13059" width="9" style="33"/>
    <col min="13060" max="13060" width="10.90625" style="33" customWidth="1"/>
    <col min="13061" max="13061" width="10.36328125" style="33" customWidth="1"/>
    <col min="13062" max="13093" width="5.453125" style="33" customWidth="1"/>
    <col min="13094" max="13095" width="7.6328125" style="33" bestFit="1" customWidth="1"/>
    <col min="13096" max="13096" width="5.453125" style="33" customWidth="1"/>
    <col min="13097" max="13097" width="7.6328125" style="33" bestFit="1" customWidth="1"/>
    <col min="13098" max="13098" width="5.453125" style="33" customWidth="1"/>
    <col min="13099" max="13101" width="10.08984375" style="33" customWidth="1"/>
    <col min="13102" max="13102" width="5.6328125" style="33" customWidth="1"/>
    <col min="13103" max="13315" width="9" style="33"/>
    <col min="13316" max="13316" width="10.90625" style="33" customWidth="1"/>
    <col min="13317" max="13317" width="10.36328125" style="33" customWidth="1"/>
    <col min="13318" max="13349" width="5.453125" style="33" customWidth="1"/>
    <col min="13350" max="13351" width="7.6328125" style="33" bestFit="1" customWidth="1"/>
    <col min="13352" max="13352" width="5.453125" style="33" customWidth="1"/>
    <col min="13353" max="13353" width="7.6328125" style="33" bestFit="1" customWidth="1"/>
    <col min="13354" max="13354" width="5.453125" style="33" customWidth="1"/>
    <col min="13355" max="13357" width="10.08984375" style="33" customWidth="1"/>
    <col min="13358" max="13358" width="5.6328125" style="33" customWidth="1"/>
    <col min="13359" max="13571" width="9" style="33"/>
    <col min="13572" max="13572" width="10.90625" style="33" customWidth="1"/>
    <col min="13573" max="13573" width="10.36328125" style="33" customWidth="1"/>
    <col min="13574" max="13605" width="5.453125" style="33" customWidth="1"/>
    <col min="13606" max="13607" width="7.6328125" style="33" bestFit="1" customWidth="1"/>
    <col min="13608" max="13608" width="5.453125" style="33" customWidth="1"/>
    <col min="13609" max="13609" width="7.6328125" style="33" bestFit="1" customWidth="1"/>
    <col min="13610" max="13610" width="5.453125" style="33" customWidth="1"/>
    <col min="13611" max="13613" width="10.08984375" style="33" customWidth="1"/>
    <col min="13614" max="13614" width="5.6328125" style="33" customWidth="1"/>
    <col min="13615" max="13827" width="9" style="33"/>
    <col min="13828" max="13828" width="10.90625" style="33" customWidth="1"/>
    <col min="13829" max="13829" width="10.36328125" style="33" customWidth="1"/>
    <col min="13830" max="13861" width="5.453125" style="33" customWidth="1"/>
    <col min="13862" max="13863" width="7.6328125" style="33" bestFit="1" customWidth="1"/>
    <col min="13864" max="13864" width="5.453125" style="33" customWidth="1"/>
    <col min="13865" max="13865" width="7.6328125" style="33" bestFit="1" customWidth="1"/>
    <col min="13866" max="13866" width="5.453125" style="33" customWidth="1"/>
    <col min="13867" max="13869" width="10.08984375" style="33" customWidth="1"/>
    <col min="13870" max="13870" width="5.6328125" style="33" customWidth="1"/>
    <col min="13871" max="14083" width="9" style="33"/>
    <col min="14084" max="14084" width="10.90625" style="33" customWidth="1"/>
    <col min="14085" max="14085" width="10.36328125" style="33" customWidth="1"/>
    <col min="14086" max="14117" width="5.453125" style="33" customWidth="1"/>
    <col min="14118" max="14119" width="7.6328125" style="33" bestFit="1" customWidth="1"/>
    <col min="14120" max="14120" width="5.453125" style="33" customWidth="1"/>
    <col min="14121" max="14121" width="7.6328125" style="33" bestFit="1" customWidth="1"/>
    <col min="14122" max="14122" width="5.453125" style="33" customWidth="1"/>
    <col min="14123" max="14125" width="10.08984375" style="33" customWidth="1"/>
    <col min="14126" max="14126" width="5.6328125" style="33" customWidth="1"/>
    <col min="14127" max="14339" width="9" style="33"/>
    <col min="14340" max="14340" width="10.90625" style="33" customWidth="1"/>
    <col min="14341" max="14341" width="10.36328125" style="33" customWidth="1"/>
    <col min="14342" max="14373" width="5.453125" style="33" customWidth="1"/>
    <col min="14374" max="14375" width="7.6328125" style="33" bestFit="1" customWidth="1"/>
    <col min="14376" max="14376" width="5.453125" style="33" customWidth="1"/>
    <col min="14377" max="14377" width="7.6328125" style="33" bestFit="1" customWidth="1"/>
    <col min="14378" max="14378" width="5.453125" style="33" customWidth="1"/>
    <col min="14379" max="14381" width="10.08984375" style="33" customWidth="1"/>
    <col min="14382" max="14382" width="5.6328125" style="33" customWidth="1"/>
    <col min="14383" max="14595" width="9" style="33"/>
    <col min="14596" max="14596" width="10.90625" style="33" customWidth="1"/>
    <col min="14597" max="14597" width="10.36328125" style="33" customWidth="1"/>
    <col min="14598" max="14629" width="5.453125" style="33" customWidth="1"/>
    <col min="14630" max="14631" width="7.6328125" style="33" bestFit="1" customWidth="1"/>
    <col min="14632" max="14632" width="5.453125" style="33" customWidth="1"/>
    <col min="14633" max="14633" width="7.6328125" style="33" bestFit="1" customWidth="1"/>
    <col min="14634" max="14634" width="5.453125" style="33" customWidth="1"/>
    <col min="14635" max="14637" width="10.08984375" style="33" customWidth="1"/>
    <col min="14638" max="14638" width="5.6328125" style="33" customWidth="1"/>
    <col min="14639" max="14851" width="9" style="33"/>
    <col min="14852" max="14852" width="10.90625" style="33" customWidth="1"/>
    <col min="14853" max="14853" width="10.36328125" style="33" customWidth="1"/>
    <col min="14854" max="14885" width="5.453125" style="33" customWidth="1"/>
    <col min="14886" max="14887" width="7.6328125" style="33" bestFit="1" customWidth="1"/>
    <col min="14888" max="14888" width="5.453125" style="33" customWidth="1"/>
    <col min="14889" max="14889" width="7.6328125" style="33" bestFit="1" customWidth="1"/>
    <col min="14890" max="14890" width="5.453125" style="33" customWidth="1"/>
    <col min="14891" max="14893" width="10.08984375" style="33" customWidth="1"/>
    <col min="14894" max="14894" width="5.6328125" style="33" customWidth="1"/>
    <col min="14895" max="15107" width="9" style="33"/>
    <col min="15108" max="15108" width="10.90625" style="33" customWidth="1"/>
    <col min="15109" max="15109" width="10.36328125" style="33" customWidth="1"/>
    <col min="15110" max="15141" width="5.453125" style="33" customWidth="1"/>
    <col min="15142" max="15143" width="7.6328125" style="33" bestFit="1" customWidth="1"/>
    <col min="15144" max="15144" width="5.453125" style="33" customWidth="1"/>
    <col min="15145" max="15145" width="7.6328125" style="33" bestFit="1" customWidth="1"/>
    <col min="15146" max="15146" width="5.453125" style="33" customWidth="1"/>
    <col min="15147" max="15149" width="10.08984375" style="33" customWidth="1"/>
    <col min="15150" max="15150" width="5.6328125" style="33" customWidth="1"/>
    <col min="15151" max="15363" width="9" style="33"/>
    <col min="15364" max="15364" width="10.90625" style="33" customWidth="1"/>
    <col min="15365" max="15365" width="10.36328125" style="33" customWidth="1"/>
    <col min="15366" max="15397" width="5.453125" style="33" customWidth="1"/>
    <col min="15398" max="15399" width="7.6328125" style="33" bestFit="1" customWidth="1"/>
    <col min="15400" max="15400" width="5.453125" style="33" customWidth="1"/>
    <col min="15401" max="15401" width="7.6328125" style="33" bestFit="1" customWidth="1"/>
    <col min="15402" max="15402" width="5.453125" style="33" customWidth="1"/>
    <col min="15403" max="15405" width="10.08984375" style="33" customWidth="1"/>
    <col min="15406" max="15406" width="5.6328125" style="33" customWidth="1"/>
    <col min="15407" max="15619" width="9" style="33"/>
    <col min="15620" max="15620" width="10.90625" style="33" customWidth="1"/>
    <col min="15621" max="15621" width="10.36328125" style="33" customWidth="1"/>
    <col min="15622" max="15653" width="5.453125" style="33" customWidth="1"/>
    <col min="15654" max="15655" width="7.6328125" style="33" bestFit="1" customWidth="1"/>
    <col min="15656" max="15656" width="5.453125" style="33" customWidth="1"/>
    <col min="15657" max="15657" width="7.6328125" style="33" bestFit="1" customWidth="1"/>
    <col min="15658" max="15658" width="5.453125" style="33" customWidth="1"/>
    <col min="15659" max="15661" width="10.08984375" style="33" customWidth="1"/>
    <col min="15662" max="15662" width="5.6328125" style="33" customWidth="1"/>
    <col min="15663" max="15875" width="9" style="33"/>
    <col min="15876" max="15876" width="10.90625" style="33" customWidth="1"/>
    <col min="15877" max="15877" width="10.36328125" style="33" customWidth="1"/>
    <col min="15878" max="15909" width="5.453125" style="33" customWidth="1"/>
    <col min="15910" max="15911" width="7.6328125" style="33" bestFit="1" customWidth="1"/>
    <col min="15912" max="15912" width="5.453125" style="33" customWidth="1"/>
    <col min="15913" max="15913" width="7.6328125" style="33" bestFit="1" customWidth="1"/>
    <col min="15914" max="15914" width="5.453125" style="33" customWidth="1"/>
    <col min="15915" max="15917" width="10.08984375" style="33" customWidth="1"/>
    <col min="15918" max="15918" width="5.6328125" style="33" customWidth="1"/>
    <col min="15919" max="16131" width="9" style="33"/>
    <col min="16132" max="16132" width="10.90625" style="33" customWidth="1"/>
    <col min="16133" max="16133" width="10.36328125" style="33" customWidth="1"/>
    <col min="16134" max="16165" width="5.453125" style="33" customWidth="1"/>
    <col min="16166" max="16167" width="7.6328125" style="33" bestFit="1" customWidth="1"/>
    <col min="16168" max="16168" width="5.453125" style="33" customWidth="1"/>
    <col min="16169" max="16169" width="7.6328125" style="33" bestFit="1" customWidth="1"/>
    <col min="16170" max="16170" width="5.453125" style="33" customWidth="1"/>
    <col min="16171" max="16173" width="10.08984375" style="33" customWidth="1"/>
    <col min="16174" max="16174" width="5.6328125" style="33" customWidth="1"/>
    <col min="16175" max="16384" width="9" style="33"/>
  </cols>
  <sheetData>
    <row r="1" spans="1:51" s="23" customFormat="1" ht="24" customHeight="1" x14ac:dyDescent="0.25">
      <c r="A1" s="21" t="s">
        <v>66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T1" s="24"/>
    </row>
    <row r="2" spans="1:51" s="26" customFormat="1" ht="21" customHeight="1" x14ac:dyDescent="0.2">
      <c r="A2" s="319" t="s">
        <v>14</v>
      </c>
      <c r="B2" s="321"/>
      <c r="C2" s="350" t="s">
        <v>1</v>
      </c>
      <c r="D2" s="350"/>
      <c r="E2" s="350"/>
      <c r="F2" s="350" t="s">
        <v>2</v>
      </c>
      <c r="G2" s="350"/>
      <c r="H2" s="319"/>
      <c r="I2" s="319" t="s">
        <v>4</v>
      </c>
      <c r="J2" s="320"/>
      <c r="K2" s="321"/>
      <c r="L2" s="350" t="s">
        <v>3</v>
      </c>
      <c r="M2" s="350"/>
      <c r="N2" s="350"/>
      <c r="O2" s="350" t="s">
        <v>5</v>
      </c>
      <c r="P2" s="350"/>
      <c r="Q2" s="350"/>
      <c r="R2" s="350" t="s">
        <v>68</v>
      </c>
      <c r="S2" s="350"/>
      <c r="T2" s="350"/>
      <c r="U2" s="351" t="s">
        <v>69</v>
      </c>
      <c r="V2" s="352"/>
      <c r="W2" s="353"/>
      <c r="X2" s="351" t="s">
        <v>70</v>
      </c>
      <c r="Y2" s="352"/>
      <c r="Z2" s="353"/>
      <c r="AA2" s="351" t="s">
        <v>71</v>
      </c>
      <c r="AB2" s="352"/>
      <c r="AC2" s="353"/>
      <c r="AD2" s="351" t="s">
        <v>72</v>
      </c>
      <c r="AE2" s="352"/>
      <c r="AF2" s="353"/>
      <c r="AG2" s="319" t="s">
        <v>9</v>
      </c>
      <c r="AH2" s="320"/>
      <c r="AI2" s="321"/>
      <c r="AJ2" s="319" t="s">
        <v>10</v>
      </c>
      <c r="AK2" s="320"/>
      <c r="AL2" s="321"/>
      <c r="AM2" s="319" t="s">
        <v>11</v>
      </c>
      <c r="AN2" s="320"/>
      <c r="AO2" s="321"/>
      <c r="AP2" s="355" t="s">
        <v>12</v>
      </c>
      <c r="AQ2" s="25"/>
    </row>
    <row r="3" spans="1:51" s="25" customFormat="1" ht="21" customHeight="1" x14ac:dyDescent="0.2">
      <c r="A3" s="27" t="s">
        <v>15</v>
      </c>
      <c r="B3" s="239" t="s">
        <v>0</v>
      </c>
      <c r="C3" s="28" t="s">
        <v>6</v>
      </c>
      <c r="D3" s="4" t="s">
        <v>7</v>
      </c>
      <c r="E3" s="29" t="s">
        <v>8</v>
      </c>
      <c r="F3" s="28" t="s">
        <v>6</v>
      </c>
      <c r="G3" s="4" t="s">
        <v>7</v>
      </c>
      <c r="H3" s="29" t="s">
        <v>8</v>
      </c>
      <c r="I3" s="28" t="s">
        <v>6</v>
      </c>
      <c r="J3" s="4" t="s">
        <v>7</v>
      </c>
      <c r="K3" s="29" t="s">
        <v>8</v>
      </c>
      <c r="L3" s="28" t="s">
        <v>6</v>
      </c>
      <c r="M3" s="4" t="s">
        <v>7</v>
      </c>
      <c r="N3" s="29" t="s">
        <v>8</v>
      </c>
      <c r="O3" s="28" t="s">
        <v>6</v>
      </c>
      <c r="P3" s="4" t="s">
        <v>7</v>
      </c>
      <c r="Q3" s="29" t="s">
        <v>8</v>
      </c>
      <c r="R3" s="28" t="s">
        <v>6</v>
      </c>
      <c r="S3" s="4" t="s">
        <v>7</v>
      </c>
      <c r="T3" s="29" t="s">
        <v>8</v>
      </c>
      <c r="U3" s="28" t="s">
        <v>6</v>
      </c>
      <c r="V3" s="4" t="s">
        <v>7</v>
      </c>
      <c r="W3" s="29" t="s">
        <v>8</v>
      </c>
      <c r="X3" s="28" t="s">
        <v>6</v>
      </c>
      <c r="Y3" s="4" t="s">
        <v>7</v>
      </c>
      <c r="Z3" s="29" t="s">
        <v>8</v>
      </c>
      <c r="AA3" s="28" t="s">
        <v>6</v>
      </c>
      <c r="AB3" s="4" t="s">
        <v>7</v>
      </c>
      <c r="AC3" s="29" t="s">
        <v>8</v>
      </c>
      <c r="AD3" s="28" t="s">
        <v>6</v>
      </c>
      <c r="AE3" s="4" t="s">
        <v>7</v>
      </c>
      <c r="AF3" s="29" t="s">
        <v>8</v>
      </c>
      <c r="AG3" s="28" t="s">
        <v>6</v>
      </c>
      <c r="AH3" s="4" t="s">
        <v>7</v>
      </c>
      <c r="AI3" s="29" t="s">
        <v>8</v>
      </c>
      <c r="AJ3" s="28" t="s">
        <v>6</v>
      </c>
      <c r="AK3" s="4" t="s">
        <v>7</v>
      </c>
      <c r="AL3" s="29" t="s">
        <v>8</v>
      </c>
      <c r="AM3" s="30" t="s">
        <v>6</v>
      </c>
      <c r="AN3" s="31" t="s">
        <v>7</v>
      </c>
      <c r="AO3" s="32" t="s">
        <v>8</v>
      </c>
      <c r="AP3" s="356"/>
      <c r="AQ3" s="33"/>
    </row>
    <row r="4" spans="1:51" ht="21" customHeight="1" x14ac:dyDescent="0.2">
      <c r="A4" s="81" t="s">
        <v>16</v>
      </c>
      <c r="B4" s="82">
        <v>144</v>
      </c>
      <c r="C4" s="83"/>
      <c r="D4" s="53"/>
      <c r="E4" s="67">
        <v>0</v>
      </c>
      <c r="F4" s="83"/>
      <c r="G4" s="53"/>
      <c r="H4" s="67">
        <v>0</v>
      </c>
      <c r="I4" s="83"/>
      <c r="J4" s="53"/>
      <c r="K4" s="67">
        <v>0</v>
      </c>
      <c r="L4" s="83"/>
      <c r="M4" s="53"/>
      <c r="N4" s="67">
        <v>0</v>
      </c>
      <c r="O4" s="83"/>
      <c r="P4" s="53"/>
      <c r="Q4" s="67">
        <v>0</v>
      </c>
      <c r="R4" s="83"/>
      <c r="S4" s="53"/>
      <c r="T4" s="67">
        <v>0</v>
      </c>
      <c r="U4" s="83"/>
      <c r="V4" s="53"/>
      <c r="W4" s="67">
        <v>0</v>
      </c>
      <c r="X4" s="83"/>
      <c r="Y4" s="53"/>
      <c r="Z4" s="67">
        <v>0</v>
      </c>
      <c r="AA4" s="83"/>
      <c r="AB4" s="53"/>
      <c r="AC4" s="67">
        <v>0</v>
      </c>
      <c r="AD4" s="83"/>
      <c r="AE4" s="53"/>
      <c r="AF4" s="67">
        <v>0</v>
      </c>
      <c r="AG4" s="83"/>
      <c r="AH4" s="53"/>
      <c r="AI4" s="67">
        <v>0</v>
      </c>
      <c r="AJ4" s="83">
        <v>143</v>
      </c>
      <c r="AK4" s="53">
        <v>1</v>
      </c>
      <c r="AL4" s="67">
        <v>144</v>
      </c>
      <c r="AM4" s="226">
        <f t="shared" ref="AM4:AN50" si="0">SUM(C4,F4,I4,L4,R4,O4,U4,X4,AA4,AD4,AG4,AJ4)</f>
        <v>143</v>
      </c>
      <c r="AN4" s="227">
        <f t="shared" si="0"/>
        <v>1</v>
      </c>
      <c r="AO4" s="54">
        <f>SUM(AM4:AN4)</f>
        <v>144</v>
      </c>
      <c r="AP4" s="265"/>
      <c r="AQ4" s="34"/>
    </row>
    <row r="5" spans="1:51" s="35" customFormat="1" ht="21" customHeight="1" x14ac:dyDescent="0.2">
      <c r="A5" s="84" t="s">
        <v>17</v>
      </c>
      <c r="B5" s="85">
        <v>30</v>
      </c>
      <c r="C5" s="86"/>
      <c r="D5" s="55"/>
      <c r="E5" s="56">
        <v>0</v>
      </c>
      <c r="F5" s="86"/>
      <c r="G5" s="55"/>
      <c r="H5" s="69">
        <v>0</v>
      </c>
      <c r="I5" s="86"/>
      <c r="J5" s="55"/>
      <c r="K5" s="56">
        <v>0</v>
      </c>
      <c r="L5" s="86"/>
      <c r="M5" s="55"/>
      <c r="N5" s="69">
        <v>0</v>
      </c>
      <c r="O5" s="86"/>
      <c r="P5" s="55"/>
      <c r="Q5" s="56">
        <v>0</v>
      </c>
      <c r="R5" s="86"/>
      <c r="S5" s="55"/>
      <c r="T5" s="69">
        <v>0</v>
      </c>
      <c r="U5" s="86"/>
      <c r="V5" s="55"/>
      <c r="W5" s="69">
        <v>0</v>
      </c>
      <c r="X5" s="86"/>
      <c r="Y5" s="55"/>
      <c r="Z5" s="69">
        <v>0</v>
      </c>
      <c r="AA5" s="86"/>
      <c r="AB5" s="55"/>
      <c r="AC5" s="69">
        <v>0</v>
      </c>
      <c r="AD5" s="86"/>
      <c r="AE5" s="55"/>
      <c r="AF5" s="69">
        <v>0</v>
      </c>
      <c r="AG5" s="86"/>
      <c r="AH5" s="55"/>
      <c r="AI5" s="69">
        <v>0</v>
      </c>
      <c r="AJ5" s="86">
        <v>29</v>
      </c>
      <c r="AK5" s="55">
        <v>1</v>
      </c>
      <c r="AL5" s="70">
        <v>30</v>
      </c>
      <c r="AM5" s="86">
        <f t="shared" si="0"/>
        <v>29</v>
      </c>
      <c r="AN5" s="55">
        <f t="shared" si="0"/>
        <v>1</v>
      </c>
      <c r="AO5" s="70">
        <f>SUM(AM5:AN5)</f>
        <v>30</v>
      </c>
      <c r="AP5" s="266"/>
      <c r="AQ5" s="34"/>
      <c r="AR5" s="33"/>
      <c r="AS5" s="33"/>
      <c r="AT5" s="33"/>
      <c r="AU5" s="33"/>
      <c r="AV5" s="33"/>
      <c r="AW5" s="33"/>
      <c r="AX5" s="33"/>
      <c r="AY5" s="33"/>
    </row>
    <row r="6" spans="1:51" s="35" customFormat="1" ht="21" customHeight="1" x14ac:dyDescent="0.2">
      <c r="A6" s="84" t="s">
        <v>18</v>
      </c>
      <c r="B6" s="85">
        <v>19</v>
      </c>
      <c r="C6" s="86"/>
      <c r="D6" s="55"/>
      <c r="E6" s="56">
        <v>0</v>
      </c>
      <c r="F6" s="86"/>
      <c r="G6" s="55"/>
      <c r="H6" s="69">
        <v>0</v>
      </c>
      <c r="I6" s="86"/>
      <c r="J6" s="55"/>
      <c r="K6" s="56">
        <v>0</v>
      </c>
      <c r="L6" s="86"/>
      <c r="M6" s="55"/>
      <c r="N6" s="69">
        <v>0</v>
      </c>
      <c r="O6" s="86"/>
      <c r="P6" s="55"/>
      <c r="Q6" s="56">
        <v>0</v>
      </c>
      <c r="R6" s="86"/>
      <c r="S6" s="55"/>
      <c r="T6" s="69">
        <v>0</v>
      </c>
      <c r="U6" s="86"/>
      <c r="V6" s="55"/>
      <c r="W6" s="69">
        <v>0</v>
      </c>
      <c r="X6" s="86"/>
      <c r="Y6" s="55"/>
      <c r="Z6" s="69">
        <v>0</v>
      </c>
      <c r="AA6" s="86"/>
      <c r="AB6" s="55"/>
      <c r="AC6" s="69">
        <v>0</v>
      </c>
      <c r="AD6" s="86"/>
      <c r="AE6" s="55"/>
      <c r="AF6" s="69">
        <v>0</v>
      </c>
      <c r="AG6" s="86"/>
      <c r="AH6" s="55"/>
      <c r="AI6" s="69">
        <v>0</v>
      </c>
      <c r="AJ6" s="86">
        <v>19</v>
      </c>
      <c r="AK6" s="55"/>
      <c r="AL6" s="70">
        <v>19</v>
      </c>
      <c r="AM6" s="86">
        <f t="shared" si="0"/>
        <v>19</v>
      </c>
      <c r="AN6" s="55">
        <f t="shared" si="0"/>
        <v>0</v>
      </c>
      <c r="AO6" s="70">
        <f t="shared" ref="AO6:AO44" si="1">SUM(AM6:AN6)</f>
        <v>19</v>
      </c>
      <c r="AP6" s="266"/>
      <c r="AQ6" s="34"/>
      <c r="AR6" s="33"/>
      <c r="AS6" s="33"/>
      <c r="AT6" s="33"/>
      <c r="AU6" s="33"/>
      <c r="AV6" s="33"/>
      <c r="AW6" s="33"/>
      <c r="AX6" s="33"/>
      <c r="AY6" s="33"/>
    </row>
    <row r="7" spans="1:51" s="35" customFormat="1" ht="21" customHeight="1" x14ac:dyDescent="0.2">
      <c r="A7" s="84" t="s">
        <v>19</v>
      </c>
      <c r="B7" s="85">
        <v>21</v>
      </c>
      <c r="C7" s="86"/>
      <c r="D7" s="55"/>
      <c r="E7" s="56">
        <v>0</v>
      </c>
      <c r="F7" s="86"/>
      <c r="G7" s="55"/>
      <c r="H7" s="69">
        <v>0</v>
      </c>
      <c r="I7" s="86"/>
      <c r="J7" s="55"/>
      <c r="K7" s="56">
        <v>0</v>
      </c>
      <c r="L7" s="86"/>
      <c r="M7" s="55"/>
      <c r="N7" s="69">
        <v>0</v>
      </c>
      <c r="O7" s="86"/>
      <c r="P7" s="55"/>
      <c r="Q7" s="56">
        <v>0</v>
      </c>
      <c r="R7" s="86"/>
      <c r="S7" s="55"/>
      <c r="T7" s="69">
        <v>0</v>
      </c>
      <c r="U7" s="86"/>
      <c r="V7" s="55"/>
      <c r="W7" s="69">
        <v>0</v>
      </c>
      <c r="X7" s="86"/>
      <c r="Y7" s="55"/>
      <c r="Z7" s="69">
        <v>0</v>
      </c>
      <c r="AA7" s="86"/>
      <c r="AB7" s="55"/>
      <c r="AC7" s="69">
        <v>0</v>
      </c>
      <c r="AD7" s="86"/>
      <c r="AE7" s="55"/>
      <c r="AF7" s="69">
        <v>0</v>
      </c>
      <c r="AG7" s="86"/>
      <c r="AH7" s="55"/>
      <c r="AI7" s="69">
        <v>0</v>
      </c>
      <c r="AJ7" s="86">
        <v>21</v>
      </c>
      <c r="AK7" s="55"/>
      <c r="AL7" s="70">
        <v>21</v>
      </c>
      <c r="AM7" s="86">
        <f t="shared" si="0"/>
        <v>21</v>
      </c>
      <c r="AN7" s="55">
        <f t="shared" si="0"/>
        <v>0</v>
      </c>
      <c r="AO7" s="70">
        <f t="shared" si="1"/>
        <v>21</v>
      </c>
      <c r="AP7" s="266"/>
      <c r="AQ7" s="34"/>
      <c r="AR7" s="33"/>
      <c r="AS7" s="33"/>
      <c r="AT7" s="33"/>
      <c r="AU7" s="33"/>
      <c r="AV7" s="33"/>
      <c r="AW7" s="33"/>
      <c r="AX7" s="33"/>
      <c r="AY7" s="33"/>
    </row>
    <row r="8" spans="1:51" s="35" customFormat="1" ht="21" customHeight="1" x14ac:dyDescent="0.2">
      <c r="A8" s="84" t="s">
        <v>20</v>
      </c>
      <c r="B8" s="85">
        <v>12</v>
      </c>
      <c r="C8" s="86"/>
      <c r="D8" s="55"/>
      <c r="E8" s="56">
        <v>0</v>
      </c>
      <c r="F8" s="86"/>
      <c r="G8" s="55"/>
      <c r="H8" s="69">
        <v>0</v>
      </c>
      <c r="I8" s="86"/>
      <c r="J8" s="55"/>
      <c r="K8" s="56">
        <v>0</v>
      </c>
      <c r="L8" s="86"/>
      <c r="M8" s="55"/>
      <c r="N8" s="69">
        <v>0</v>
      </c>
      <c r="O8" s="86"/>
      <c r="P8" s="55"/>
      <c r="Q8" s="56">
        <v>0</v>
      </c>
      <c r="R8" s="86"/>
      <c r="S8" s="55"/>
      <c r="T8" s="69">
        <v>0</v>
      </c>
      <c r="U8" s="86"/>
      <c r="V8" s="55"/>
      <c r="W8" s="69">
        <v>0</v>
      </c>
      <c r="X8" s="86"/>
      <c r="Y8" s="55"/>
      <c r="Z8" s="69">
        <v>0</v>
      </c>
      <c r="AA8" s="86"/>
      <c r="AB8" s="55"/>
      <c r="AC8" s="69">
        <v>0</v>
      </c>
      <c r="AD8" s="86"/>
      <c r="AE8" s="55"/>
      <c r="AF8" s="69">
        <v>0</v>
      </c>
      <c r="AG8" s="86"/>
      <c r="AH8" s="55"/>
      <c r="AI8" s="69">
        <v>0</v>
      </c>
      <c r="AJ8" s="86">
        <v>11</v>
      </c>
      <c r="AK8" s="55"/>
      <c r="AL8" s="70">
        <v>11</v>
      </c>
      <c r="AM8" s="86">
        <f t="shared" si="0"/>
        <v>11</v>
      </c>
      <c r="AN8" s="55">
        <f t="shared" si="0"/>
        <v>0</v>
      </c>
      <c r="AO8" s="70">
        <f t="shared" si="1"/>
        <v>11</v>
      </c>
      <c r="AP8" s="266">
        <v>1</v>
      </c>
      <c r="AQ8" s="34"/>
      <c r="AR8" s="33"/>
      <c r="AS8" s="33"/>
      <c r="AT8" s="33"/>
      <c r="AU8" s="33"/>
      <c r="AV8" s="33"/>
      <c r="AW8" s="33"/>
      <c r="AX8" s="33"/>
      <c r="AY8" s="33"/>
    </row>
    <row r="9" spans="1:51" s="35" customFormat="1" ht="21" customHeight="1" x14ac:dyDescent="0.2">
      <c r="A9" s="84" t="s">
        <v>21</v>
      </c>
      <c r="B9" s="85">
        <v>22</v>
      </c>
      <c r="C9" s="86"/>
      <c r="D9" s="55"/>
      <c r="E9" s="56">
        <v>0</v>
      </c>
      <c r="F9" s="86"/>
      <c r="G9" s="55"/>
      <c r="H9" s="69">
        <v>0</v>
      </c>
      <c r="I9" s="86"/>
      <c r="J9" s="55"/>
      <c r="K9" s="56">
        <v>0</v>
      </c>
      <c r="L9" s="86"/>
      <c r="M9" s="55"/>
      <c r="N9" s="69">
        <v>0</v>
      </c>
      <c r="O9" s="86"/>
      <c r="P9" s="55"/>
      <c r="Q9" s="56">
        <v>0</v>
      </c>
      <c r="R9" s="86"/>
      <c r="S9" s="55"/>
      <c r="T9" s="69">
        <v>0</v>
      </c>
      <c r="U9" s="86"/>
      <c r="V9" s="55"/>
      <c r="W9" s="69">
        <v>0</v>
      </c>
      <c r="X9" s="86"/>
      <c r="Y9" s="55"/>
      <c r="Z9" s="69">
        <v>0</v>
      </c>
      <c r="AA9" s="86"/>
      <c r="AB9" s="55"/>
      <c r="AC9" s="69">
        <v>0</v>
      </c>
      <c r="AD9" s="86"/>
      <c r="AE9" s="55"/>
      <c r="AF9" s="69">
        <v>0</v>
      </c>
      <c r="AG9" s="86"/>
      <c r="AH9" s="55"/>
      <c r="AI9" s="69">
        <v>0</v>
      </c>
      <c r="AJ9" s="86">
        <v>22</v>
      </c>
      <c r="AK9" s="55"/>
      <c r="AL9" s="70">
        <v>22</v>
      </c>
      <c r="AM9" s="86">
        <f t="shared" si="0"/>
        <v>22</v>
      </c>
      <c r="AN9" s="55">
        <f t="shared" si="0"/>
        <v>0</v>
      </c>
      <c r="AO9" s="70">
        <f t="shared" si="1"/>
        <v>22</v>
      </c>
      <c r="AP9" s="266"/>
      <c r="AQ9" s="34"/>
      <c r="AR9" s="33"/>
      <c r="AS9" s="33"/>
      <c r="AT9" s="33"/>
      <c r="AU9" s="33"/>
      <c r="AV9" s="33"/>
      <c r="AW9" s="33"/>
      <c r="AX9" s="33"/>
      <c r="AY9" s="33"/>
    </row>
    <row r="10" spans="1:51" s="35" customFormat="1" ht="21" customHeight="1" x14ac:dyDescent="0.2">
      <c r="A10" s="87" t="s">
        <v>22</v>
      </c>
      <c r="B10" s="42">
        <v>46</v>
      </c>
      <c r="C10" s="43"/>
      <c r="D10" s="44"/>
      <c r="E10" s="57">
        <v>0</v>
      </c>
      <c r="F10" s="43"/>
      <c r="G10" s="44"/>
      <c r="H10" s="57">
        <v>0</v>
      </c>
      <c r="I10" s="43"/>
      <c r="J10" s="44"/>
      <c r="K10" s="71">
        <v>0</v>
      </c>
      <c r="L10" s="43"/>
      <c r="M10" s="44"/>
      <c r="N10" s="57">
        <v>0</v>
      </c>
      <c r="O10" s="43"/>
      <c r="P10" s="44"/>
      <c r="Q10" s="71">
        <v>0</v>
      </c>
      <c r="R10" s="43"/>
      <c r="S10" s="44"/>
      <c r="T10" s="57">
        <v>0</v>
      </c>
      <c r="U10" s="43"/>
      <c r="V10" s="44"/>
      <c r="W10" s="57">
        <v>0</v>
      </c>
      <c r="X10" s="43"/>
      <c r="Y10" s="44"/>
      <c r="Z10" s="71">
        <v>0</v>
      </c>
      <c r="AA10" s="43"/>
      <c r="AB10" s="44"/>
      <c r="AC10" s="71">
        <v>0</v>
      </c>
      <c r="AD10" s="43"/>
      <c r="AE10" s="44"/>
      <c r="AF10" s="71">
        <v>0</v>
      </c>
      <c r="AG10" s="43"/>
      <c r="AH10" s="44"/>
      <c r="AI10" s="57">
        <v>0</v>
      </c>
      <c r="AJ10" s="43">
        <v>46</v>
      </c>
      <c r="AK10" s="44"/>
      <c r="AL10" s="57">
        <v>46</v>
      </c>
      <c r="AM10" s="43">
        <f t="shared" si="0"/>
        <v>46</v>
      </c>
      <c r="AN10" s="44">
        <f t="shared" si="0"/>
        <v>0</v>
      </c>
      <c r="AO10" s="45">
        <f t="shared" si="1"/>
        <v>46</v>
      </c>
      <c r="AP10" s="5"/>
      <c r="AQ10" s="34"/>
      <c r="AR10" s="33"/>
      <c r="AS10" s="33"/>
      <c r="AT10" s="33"/>
      <c r="AU10" s="33"/>
      <c r="AV10" s="33"/>
      <c r="AW10" s="33"/>
      <c r="AX10" s="33"/>
      <c r="AY10" s="33"/>
    </row>
    <row r="11" spans="1:51" s="35" customFormat="1" ht="21" customHeight="1" x14ac:dyDescent="0.2">
      <c r="A11" s="81" t="s">
        <v>23</v>
      </c>
      <c r="B11" s="82">
        <v>12</v>
      </c>
      <c r="C11" s="83">
        <v>0</v>
      </c>
      <c r="D11" s="53">
        <v>0</v>
      </c>
      <c r="E11" s="67">
        <v>0</v>
      </c>
      <c r="F11" s="83">
        <v>0</v>
      </c>
      <c r="G11" s="53">
        <v>0</v>
      </c>
      <c r="H11" s="67">
        <v>0</v>
      </c>
      <c r="I11" s="83">
        <v>0</v>
      </c>
      <c r="J11" s="53">
        <v>0</v>
      </c>
      <c r="K11" s="67">
        <v>0</v>
      </c>
      <c r="L11" s="83">
        <v>0</v>
      </c>
      <c r="M11" s="53">
        <v>0</v>
      </c>
      <c r="N11" s="67">
        <v>0</v>
      </c>
      <c r="O11" s="83">
        <v>0</v>
      </c>
      <c r="P11" s="53">
        <v>0</v>
      </c>
      <c r="Q11" s="67">
        <v>0</v>
      </c>
      <c r="R11" s="83">
        <v>0</v>
      </c>
      <c r="S11" s="53">
        <v>0</v>
      </c>
      <c r="T11" s="67">
        <v>0</v>
      </c>
      <c r="U11" s="83">
        <v>0</v>
      </c>
      <c r="V11" s="53">
        <v>0</v>
      </c>
      <c r="W11" s="67">
        <v>0</v>
      </c>
      <c r="X11" s="83">
        <v>0</v>
      </c>
      <c r="Y11" s="53">
        <v>0</v>
      </c>
      <c r="Z11" s="67">
        <v>0</v>
      </c>
      <c r="AA11" s="83">
        <v>0</v>
      </c>
      <c r="AB11" s="53">
        <v>0</v>
      </c>
      <c r="AC11" s="67">
        <v>0</v>
      </c>
      <c r="AD11" s="83">
        <v>0</v>
      </c>
      <c r="AE11" s="53">
        <v>0</v>
      </c>
      <c r="AF11" s="67">
        <v>0</v>
      </c>
      <c r="AG11" s="83">
        <v>0</v>
      </c>
      <c r="AH11" s="53">
        <v>0</v>
      </c>
      <c r="AI11" s="67">
        <v>0</v>
      </c>
      <c r="AJ11" s="83">
        <v>12</v>
      </c>
      <c r="AK11" s="53">
        <v>0</v>
      </c>
      <c r="AL11" s="68">
        <v>12</v>
      </c>
      <c r="AM11" s="229">
        <f t="shared" si="0"/>
        <v>12</v>
      </c>
      <c r="AN11" s="230">
        <f t="shared" si="0"/>
        <v>0</v>
      </c>
      <c r="AO11" s="231">
        <f t="shared" si="1"/>
        <v>12</v>
      </c>
      <c r="AP11" s="92"/>
      <c r="AQ11" s="34"/>
      <c r="AR11" s="33"/>
      <c r="AS11" s="33"/>
      <c r="AT11" s="33"/>
      <c r="AU11" s="33"/>
      <c r="AV11" s="33"/>
      <c r="AW11" s="33"/>
      <c r="AX11" s="33"/>
      <c r="AY11" s="33"/>
    </row>
    <row r="12" spans="1:51" s="35" customFormat="1" ht="21" customHeight="1" x14ac:dyDescent="0.2">
      <c r="A12" s="84" t="s">
        <v>24</v>
      </c>
      <c r="B12" s="85">
        <v>11</v>
      </c>
      <c r="C12" s="86"/>
      <c r="D12" s="55"/>
      <c r="E12" s="69">
        <v>0</v>
      </c>
      <c r="F12" s="86"/>
      <c r="G12" s="55"/>
      <c r="H12" s="69">
        <v>0</v>
      </c>
      <c r="I12" s="86"/>
      <c r="J12" s="55"/>
      <c r="K12" s="56">
        <v>0</v>
      </c>
      <c r="L12" s="86"/>
      <c r="M12" s="55"/>
      <c r="N12" s="69">
        <v>0</v>
      </c>
      <c r="O12" s="86"/>
      <c r="P12" s="55"/>
      <c r="Q12" s="56">
        <v>0</v>
      </c>
      <c r="R12" s="86"/>
      <c r="S12" s="55"/>
      <c r="T12" s="69">
        <v>0</v>
      </c>
      <c r="U12" s="86"/>
      <c r="V12" s="55"/>
      <c r="W12" s="69">
        <v>0</v>
      </c>
      <c r="X12" s="86"/>
      <c r="Y12" s="55"/>
      <c r="Z12" s="69">
        <v>0</v>
      </c>
      <c r="AA12" s="86"/>
      <c r="AB12" s="55"/>
      <c r="AC12" s="69">
        <v>0</v>
      </c>
      <c r="AD12" s="86"/>
      <c r="AE12" s="55"/>
      <c r="AF12" s="69">
        <v>0</v>
      </c>
      <c r="AG12" s="86"/>
      <c r="AH12" s="55"/>
      <c r="AI12" s="69">
        <v>0</v>
      </c>
      <c r="AJ12" s="86">
        <v>10</v>
      </c>
      <c r="AK12" s="55">
        <v>1</v>
      </c>
      <c r="AL12" s="70">
        <v>11</v>
      </c>
      <c r="AM12" s="86">
        <f t="shared" si="0"/>
        <v>10</v>
      </c>
      <c r="AN12" s="55">
        <f t="shared" si="0"/>
        <v>1</v>
      </c>
      <c r="AO12" s="70">
        <f t="shared" si="1"/>
        <v>11</v>
      </c>
      <c r="AP12" s="93"/>
      <c r="AQ12" s="34"/>
      <c r="AR12" s="33"/>
      <c r="AS12" s="33"/>
      <c r="AT12" s="33"/>
      <c r="AU12" s="33"/>
      <c r="AV12" s="33"/>
      <c r="AW12" s="33"/>
      <c r="AX12" s="33"/>
      <c r="AY12" s="33"/>
    </row>
    <row r="13" spans="1:51" s="35" customFormat="1" ht="21" customHeight="1" x14ac:dyDescent="0.2">
      <c r="A13" s="84" t="s">
        <v>25</v>
      </c>
      <c r="B13" s="85">
        <v>23</v>
      </c>
      <c r="C13" s="86"/>
      <c r="D13" s="55"/>
      <c r="E13" s="69">
        <v>0</v>
      </c>
      <c r="F13" s="86"/>
      <c r="G13" s="55"/>
      <c r="H13" s="69">
        <v>0</v>
      </c>
      <c r="I13" s="86"/>
      <c r="J13" s="55"/>
      <c r="K13" s="56">
        <v>0</v>
      </c>
      <c r="L13" s="86"/>
      <c r="M13" s="55"/>
      <c r="N13" s="69">
        <v>0</v>
      </c>
      <c r="O13" s="86"/>
      <c r="P13" s="55"/>
      <c r="Q13" s="56">
        <v>0</v>
      </c>
      <c r="R13" s="86"/>
      <c r="S13" s="55"/>
      <c r="T13" s="69">
        <v>0</v>
      </c>
      <c r="U13" s="86"/>
      <c r="V13" s="55"/>
      <c r="W13" s="69">
        <v>0</v>
      </c>
      <c r="X13" s="86"/>
      <c r="Y13" s="55"/>
      <c r="Z13" s="69">
        <v>0</v>
      </c>
      <c r="AA13" s="86"/>
      <c r="AB13" s="55"/>
      <c r="AC13" s="69">
        <v>0</v>
      </c>
      <c r="AD13" s="86"/>
      <c r="AE13" s="55"/>
      <c r="AF13" s="69">
        <v>0</v>
      </c>
      <c r="AG13" s="86"/>
      <c r="AH13" s="55"/>
      <c r="AI13" s="69">
        <v>0</v>
      </c>
      <c r="AJ13" s="86">
        <v>23</v>
      </c>
      <c r="AK13" s="55"/>
      <c r="AL13" s="70">
        <v>23</v>
      </c>
      <c r="AM13" s="86">
        <f t="shared" si="0"/>
        <v>23</v>
      </c>
      <c r="AN13" s="55">
        <f t="shared" si="0"/>
        <v>0</v>
      </c>
      <c r="AO13" s="70">
        <f t="shared" si="1"/>
        <v>23</v>
      </c>
      <c r="AP13" s="93"/>
      <c r="AQ13" s="34"/>
      <c r="AR13" s="33"/>
      <c r="AS13" s="33"/>
      <c r="AT13" s="33"/>
      <c r="AU13" s="33"/>
      <c r="AV13" s="33"/>
      <c r="AW13" s="33"/>
      <c r="AX13" s="33"/>
      <c r="AY13" s="33"/>
    </row>
    <row r="14" spans="1:51" s="35" customFormat="1" ht="21" customHeight="1" x14ac:dyDescent="0.2">
      <c r="A14" s="84" t="s">
        <v>26</v>
      </c>
      <c r="B14" s="85">
        <v>23</v>
      </c>
      <c r="C14" s="86"/>
      <c r="D14" s="55"/>
      <c r="E14" s="69">
        <v>0</v>
      </c>
      <c r="F14" s="86"/>
      <c r="G14" s="55"/>
      <c r="H14" s="69">
        <v>0</v>
      </c>
      <c r="I14" s="86"/>
      <c r="J14" s="55"/>
      <c r="K14" s="56">
        <v>0</v>
      </c>
      <c r="L14" s="86"/>
      <c r="M14" s="55"/>
      <c r="N14" s="69">
        <v>0</v>
      </c>
      <c r="O14" s="86"/>
      <c r="P14" s="55"/>
      <c r="Q14" s="56">
        <v>0</v>
      </c>
      <c r="R14" s="86"/>
      <c r="S14" s="55"/>
      <c r="T14" s="69">
        <v>0</v>
      </c>
      <c r="U14" s="86"/>
      <c r="V14" s="55"/>
      <c r="W14" s="69">
        <v>0</v>
      </c>
      <c r="X14" s="86"/>
      <c r="Y14" s="55"/>
      <c r="Z14" s="69">
        <v>0</v>
      </c>
      <c r="AA14" s="86"/>
      <c r="AB14" s="55"/>
      <c r="AC14" s="69">
        <v>0</v>
      </c>
      <c r="AD14" s="86"/>
      <c r="AE14" s="55"/>
      <c r="AF14" s="69">
        <v>0</v>
      </c>
      <c r="AG14" s="86"/>
      <c r="AH14" s="55"/>
      <c r="AI14" s="69">
        <v>0</v>
      </c>
      <c r="AJ14" s="86">
        <v>22</v>
      </c>
      <c r="AK14" s="55">
        <v>1</v>
      </c>
      <c r="AL14" s="70">
        <v>23</v>
      </c>
      <c r="AM14" s="86">
        <f t="shared" si="0"/>
        <v>22</v>
      </c>
      <c r="AN14" s="55">
        <f t="shared" si="0"/>
        <v>1</v>
      </c>
      <c r="AO14" s="70">
        <f t="shared" si="1"/>
        <v>23</v>
      </c>
      <c r="AP14" s="93"/>
      <c r="AQ14" s="34"/>
      <c r="AR14" s="33"/>
      <c r="AS14" s="33"/>
      <c r="AT14" s="33"/>
      <c r="AU14" s="33"/>
      <c r="AV14" s="33"/>
      <c r="AW14" s="33"/>
      <c r="AX14" s="33"/>
      <c r="AY14" s="33"/>
    </row>
    <row r="15" spans="1:51" s="35" customFormat="1" ht="21" customHeight="1" x14ac:dyDescent="0.2">
      <c r="A15" s="84" t="s">
        <v>27</v>
      </c>
      <c r="B15" s="85">
        <v>17</v>
      </c>
      <c r="C15" s="86"/>
      <c r="D15" s="55"/>
      <c r="E15" s="69">
        <v>0</v>
      </c>
      <c r="F15" s="86"/>
      <c r="G15" s="55"/>
      <c r="H15" s="69">
        <v>0</v>
      </c>
      <c r="I15" s="86"/>
      <c r="J15" s="55"/>
      <c r="K15" s="56">
        <v>0</v>
      </c>
      <c r="L15" s="86"/>
      <c r="M15" s="55"/>
      <c r="N15" s="69">
        <v>0</v>
      </c>
      <c r="O15" s="86"/>
      <c r="P15" s="55"/>
      <c r="Q15" s="56">
        <v>0</v>
      </c>
      <c r="R15" s="86"/>
      <c r="S15" s="55"/>
      <c r="T15" s="69">
        <v>0</v>
      </c>
      <c r="U15" s="86"/>
      <c r="V15" s="55"/>
      <c r="W15" s="69">
        <v>0</v>
      </c>
      <c r="X15" s="86"/>
      <c r="Y15" s="55"/>
      <c r="Z15" s="69">
        <v>0</v>
      </c>
      <c r="AA15" s="86"/>
      <c r="AB15" s="55"/>
      <c r="AC15" s="69">
        <v>0</v>
      </c>
      <c r="AD15" s="86"/>
      <c r="AE15" s="55"/>
      <c r="AF15" s="69">
        <v>0</v>
      </c>
      <c r="AG15" s="86"/>
      <c r="AH15" s="55"/>
      <c r="AI15" s="69">
        <v>0</v>
      </c>
      <c r="AJ15" s="86">
        <v>16</v>
      </c>
      <c r="AK15" s="55">
        <v>1</v>
      </c>
      <c r="AL15" s="70">
        <v>17</v>
      </c>
      <c r="AM15" s="86">
        <f t="shared" si="0"/>
        <v>16</v>
      </c>
      <c r="AN15" s="55">
        <f t="shared" si="0"/>
        <v>1</v>
      </c>
      <c r="AO15" s="70">
        <f t="shared" si="1"/>
        <v>17</v>
      </c>
      <c r="AP15" s="93">
        <v>0</v>
      </c>
      <c r="AQ15" s="34"/>
      <c r="AR15" s="33"/>
      <c r="AS15" s="33"/>
      <c r="AT15" s="33"/>
      <c r="AU15" s="33"/>
      <c r="AV15" s="33"/>
      <c r="AW15" s="33"/>
      <c r="AX15" s="33"/>
      <c r="AY15" s="33"/>
    </row>
    <row r="16" spans="1:51" s="35" customFormat="1" ht="21" customHeight="1" x14ac:dyDescent="0.2">
      <c r="A16" s="84" t="s">
        <v>28</v>
      </c>
      <c r="B16" s="85">
        <v>13</v>
      </c>
      <c r="C16" s="86"/>
      <c r="D16" s="55"/>
      <c r="E16" s="69">
        <v>0</v>
      </c>
      <c r="F16" s="86"/>
      <c r="G16" s="55"/>
      <c r="H16" s="69">
        <v>0</v>
      </c>
      <c r="I16" s="86"/>
      <c r="J16" s="55"/>
      <c r="K16" s="56">
        <v>0</v>
      </c>
      <c r="L16" s="86"/>
      <c r="M16" s="55"/>
      <c r="N16" s="69">
        <v>0</v>
      </c>
      <c r="O16" s="86"/>
      <c r="P16" s="55"/>
      <c r="Q16" s="56">
        <v>0</v>
      </c>
      <c r="R16" s="86"/>
      <c r="S16" s="55"/>
      <c r="T16" s="69">
        <v>0</v>
      </c>
      <c r="U16" s="86"/>
      <c r="V16" s="55"/>
      <c r="W16" s="69">
        <v>0</v>
      </c>
      <c r="X16" s="86"/>
      <c r="Y16" s="55"/>
      <c r="Z16" s="69">
        <v>0</v>
      </c>
      <c r="AA16" s="86"/>
      <c r="AB16" s="55"/>
      <c r="AC16" s="69">
        <v>0</v>
      </c>
      <c r="AD16" s="86"/>
      <c r="AE16" s="55"/>
      <c r="AF16" s="69">
        <v>0</v>
      </c>
      <c r="AG16" s="86"/>
      <c r="AH16" s="55"/>
      <c r="AI16" s="69">
        <v>0</v>
      </c>
      <c r="AJ16" s="86">
        <v>12</v>
      </c>
      <c r="AK16" s="55">
        <v>1</v>
      </c>
      <c r="AL16" s="70">
        <v>13</v>
      </c>
      <c r="AM16" s="86">
        <f t="shared" si="0"/>
        <v>12</v>
      </c>
      <c r="AN16" s="55">
        <f t="shared" si="0"/>
        <v>1</v>
      </c>
      <c r="AO16" s="70">
        <f t="shared" si="1"/>
        <v>13</v>
      </c>
      <c r="AP16" s="93"/>
      <c r="AQ16" s="34"/>
      <c r="AR16" s="33"/>
      <c r="AS16" s="33"/>
      <c r="AT16" s="33"/>
      <c r="AU16" s="33"/>
      <c r="AV16" s="33"/>
      <c r="AW16" s="33"/>
      <c r="AX16" s="33"/>
      <c r="AY16" s="33"/>
    </row>
    <row r="17" spans="1:51" s="35" customFormat="1" ht="21" customHeight="1" x14ac:dyDescent="0.2">
      <c r="A17" s="87" t="s">
        <v>29</v>
      </c>
      <c r="B17" s="42">
        <v>14</v>
      </c>
      <c r="C17" s="43">
        <v>0</v>
      </c>
      <c r="D17" s="44">
        <v>0</v>
      </c>
      <c r="E17" s="57">
        <v>0</v>
      </c>
      <c r="F17" s="43">
        <v>0</v>
      </c>
      <c r="G17" s="44">
        <v>0</v>
      </c>
      <c r="H17" s="57">
        <v>0</v>
      </c>
      <c r="I17" s="43">
        <v>0</v>
      </c>
      <c r="J17" s="44">
        <v>0</v>
      </c>
      <c r="K17" s="71">
        <v>0</v>
      </c>
      <c r="L17" s="43">
        <v>0</v>
      </c>
      <c r="M17" s="44">
        <v>0</v>
      </c>
      <c r="N17" s="57">
        <v>0</v>
      </c>
      <c r="O17" s="43">
        <v>0</v>
      </c>
      <c r="P17" s="44">
        <v>0</v>
      </c>
      <c r="Q17" s="71">
        <v>0</v>
      </c>
      <c r="R17" s="43">
        <v>0</v>
      </c>
      <c r="S17" s="44">
        <v>0</v>
      </c>
      <c r="T17" s="57">
        <v>0</v>
      </c>
      <c r="U17" s="43">
        <v>0</v>
      </c>
      <c r="V17" s="44">
        <v>0</v>
      </c>
      <c r="W17" s="57">
        <v>0</v>
      </c>
      <c r="X17" s="43">
        <v>0</v>
      </c>
      <c r="Y17" s="44">
        <v>0</v>
      </c>
      <c r="Z17" s="71">
        <v>0</v>
      </c>
      <c r="AA17" s="43">
        <v>0</v>
      </c>
      <c r="AB17" s="44">
        <v>0</v>
      </c>
      <c r="AC17" s="71">
        <v>0</v>
      </c>
      <c r="AD17" s="43">
        <v>0</v>
      </c>
      <c r="AE17" s="44">
        <v>0</v>
      </c>
      <c r="AF17" s="71">
        <v>0</v>
      </c>
      <c r="AG17" s="43">
        <v>0</v>
      </c>
      <c r="AH17" s="44">
        <v>0</v>
      </c>
      <c r="AI17" s="57">
        <v>0</v>
      </c>
      <c r="AJ17" s="43">
        <v>13</v>
      </c>
      <c r="AK17" s="44">
        <v>1</v>
      </c>
      <c r="AL17" s="57">
        <v>14</v>
      </c>
      <c r="AM17" s="43">
        <f t="shared" si="0"/>
        <v>13</v>
      </c>
      <c r="AN17" s="44">
        <f t="shared" si="0"/>
        <v>1</v>
      </c>
      <c r="AO17" s="45">
        <f t="shared" si="1"/>
        <v>14</v>
      </c>
      <c r="AP17" s="5">
        <v>0</v>
      </c>
      <c r="AQ17" s="34"/>
      <c r="AR17" s="33"/>
      <c r="AS17" s="33"/>
      <c r="AT17" s="33"/>
      <c r="AU17" s="33"/>
      <c r="AV17" s="33"/>
      <c r="AW17" s="33"/>
      <c r="AX17" s="33"/>
      <c r="AY17" s="33"/>
    </row>
    <row r="18" spans="1:51" s="35" customFormat="1" ht="21" customHeight="1" x14ac:dyDescent="0.2">
      <c r="A18" s="81" t="s">
        <v>30</v>
      </c>
      <c r="B18" s="82">
        <v>10</v>
      </c>
      <c r="C18" s="83">
        <v>0</v>
      </c>
      <c r="D18" s="53">
        <v>0</v>
      </c>
      <c r="E18" s="67">
        <v>0</v>
      </c>
      <c r="F18" s="83">
        <v>0</v>
      </c>
      <c r="G18" s="53">
        <v>0</v>
      </c>
      <c r="H18" s="67">
        <v>0</v>
      </c>
      <c r="I18" s="83">
        <v>0</v>
      </c>
      <c r="J18" s="53">
        <v>0</v>
      </c>
      <c r="K18" s="67">
        <v>0</v>
      </c>
      <c r="L18" s="83">
        <v>0</v>
      </c>
      <c r="M18" s="53">
        <v>0</v>
      </c>
      <c r="N18" s="67">
        <v>0</v>
      </c>
      <c r="O18" s="83">
        <v>0</v>
      </c>
      <c r="P18" s="53">
        <v>0</v>
      </c>
      <c r="Q18" s="67">
        <v>0</v>
      </c>
      <c r="R18" s="83">
        <v>0</v>
      </c>
      <c r="S18" s="53">
        <v>0</v>
      </c>
      <c r="T18" s="67">
        <v>0</v>
      </c>
      <c r="U18" s="83">
        <v>0</v>
      </c>
      <c r="V18" s="53">
        <v>0</v>
      </c>
      <c r="W18" s="67">
        <v>0</v>
      </c>
      <c r="X18" s="83">
        <v>0</v>
      </c>
      <c r="Y18" s="53">
        <v>0</v>
      </c>
      <c r="Z18" s="67">
        <v>0</v>
      </c>
      <c r="AA18" s="83">
        <v>0</v>
      </c>
      <c r="AB18" s="53">
        <v>0</v>
      </c>
      <c r="AC18" s="67">
        <v>0</v>
      </c>
      <c r="AD18" s="83">
        <v>0</v>
      </c>
      <c r="AE18" s="53">
        <v>0</v>
      </c>
      <c r="AF18" s="67">
        <v>0</v>
      </c>
      <c r="AG18" s="83">
        <v>0</v>
      </c>
      <c r="AH18" s="53">
        <v>0</v>
      </c>
      <c r="AI18" s="67">
        <v>0</v>
      </c>
      <c r="AJ18" s="83">
        <v>9</v>
      </c>
      <c r="AK18" s="53">
        <v>1</v>
      </c>
      <c r="AL18" s="68">
        <v>10</v>
      </c>
      <c r="AM18" s="229">
        <f t="shared" si="0"/>
        <v>9</v>
      </c>
      <c r="AN18" s="230">
        <f t="shared" si="0"/>
        <v>1</v>
      </c>
      <c r="AO18" s="231">
        <f t="shared" si="1"/>
        <v>10</v>
      </c>
      <c r="AP18" s="92">
        <v>0</v>
      </c>
      <c r="AQ18" s="34"/>
      <c r="AR18" s="33"/>
      <c r="AS18" s="33"/>
      <c r="AT18" s="33"/>
      <c r="AU18" s="33"/>
      <c r="AV18" s="33"/>
      <c r="AW18" s="33"/>
      <c r="AX18" s="33"/>
      <c r="AY18" s="33"/>
    </row>
    <row r="19" spans="1:51" s="35" customFormat="1" ht="21" customHeight="1" x14ac:dyDescent="0.2">
      <c r="A19" s="84" t="s">
        <v>31</v>
      </c>
      <c r="B19" s="85">
        <v>5</v>
      </c>
      <c r="C19" s="86"/>
      <c r="D19" s="55"/>
      <c r="E19" s="69">
        <v>0</v>
      </c>
      <c r="F19" s="86"/>
      <c r="G19" s="55"/>
      <c r="H19" s="69">
        <v>0</v>
      </c>
      <c r="I19" s="86"/>
      <c r="J19" s="55"/>
      <c r="K19" s="56">
        <v>0</v>
      </c>
      <c r="L19" s="86"/>
      <c r="M19" s="55"/>
      <c r="N19" s="69">
        <v>0</v>
      </c>
      <c r="O19" s="86"/>
      <c r="P19" s="55"/>
      <c r="Q19" s="56">
        <v>0</v>
      </c>
      <c r="R19" s="86"/>
      <c r="S19" s="55"/>
      <c r="T19" s="69">
        <v>0</v>
      </c>
      <c r="U19" s="86"/>
      <c r="V19" s="55"/>
      <c r="W19" s="69">
        <v>0</v>
      </c>
      <c r="X19" s="86"/>
      <c r="Y19" s="55"/>
      <c r="Z19" s="69">
        <v>0</v>
      </c>
      <c r="AA19" s="86"/>
      <c r="AB19" s="55"/>
      <c r="AC19" s="69">
        <v>0</v>
      </c>
      <c r="AD19" s="86"/>
      <c r="AE19" s="55"/>
      <c r="AF19" s="69">
        <v>0</v>
      </c>
      <c r="AG19" s="86"/>
      <c r="AH19" s="55"/>
      <c r="AI19" s="69">
        <v>0</v>
      </c>
      <c r="AJ19" s="86">
        <v>5</v>
      </c>
      <c r="AK19" s="55"/>
      <c r="AL19" s="70">
        <v>5</v>
      </c>
      <c r="AM19" s="86">
        <f t="shared" si="0"/>
        <v>5</v>
      </c>
      <c r="AN19" s="55">
        <f t="shared" si="0"/>
        <v>0</v>
      </c>
      <c r="AO19" s="70">
        <f t="shared" si="1"/>
        <v>5</v>
      </c>
      <c r="AP19" s="93"/>
      <c r="AQ19" s="34"/>
      <c r="AR19" s="33"/>
      <c r="AS19" s="33"/>
      <c r="AT19" s="33"/>
      <c r="AU19" s="33"/>
      <c r="AV19" s="33"/>
      <c r="AW19" s="33"/>
      <c r="AX19" s="33"/>
      <c r="AY19" s="33"/>
    </row>
    <row r="20" spans="1:51" s="35" customFormat="1" ht="21" customHeight="1" x14ac:dyDescent="0.2">
      <c r="A20" s="84" t="s">
        <v>32</v>
      </c>
      <c r="B20" s="85">
        <v>8</v>
      </c>
      <c r="C20" s="86">
        <v>0</v>
      </c>
      <c r="D20" s="55">
        <v>0</v>
      </c>
      <c r="E20" s="69">
        <v>0</v>
      </c>
      <c r="F20" s="86">
        <v>0</v>
      </c>
      <c r="G20" s="55">
        <v>0</v>
      </c>
      <c r="H20" s="69">
        <v>0</v>
      </c>
      <c r="I20" s="86">
        <v>0</v>
      </c>
      <c r="J20" s="55">
        <v>0</v>
      </c>
      <c r="K20" s="56">
        <v>0</v>
      </c>
      <c r="L20" s="86">
        <v>0</v>
      </c>
      <c r="M20" s="55">
        <v>0</v>
      </c>
      <c r="N20" s="69">
        <v>0</v>
      </c>
      <c r="O20" s="86">
        <v>0</v>
      </c>
      <c r="P20" s="55">
        <v>0</v>
      </c>
      <c r="Q20" s="56">
        <v>0</v>
      </c>
      <c r="R20" s="86">
        <v>0</v>
      </c>
      <c r="S20" s="55">
        <v>0</v>
      </c>
      <c r="T20" s="69">
        <v>0</v>
      </c>
      <c r="U20" s="86">
        <v>0</v>
      </c>
      <c r="V20" s="55">
        <v>0</v>
      </c>
      <c r="W20" s="69">
        <v>0</v>
      </c>
      <c r="X20" s="86">
        <v>0</v>
      </c>
      <c r="Y20" s="55">
        <v>0</v>
      </c>
      <c r="Z20" s="69">
        <v>0</v>
      </c>
      <c r="AA20" s="86">
        <v>0</v>
      </c>
      <c r="AB20" s="55">
        <v>0</v>
      </c>
      <c r="AC20" s="69">
        <v>0</v>
      </c>
      <c r="AD20" s="86">
        <v>0</v>
      </c>
      <c r="AE20" s="55">
        <v>0</v>
      </c>
      <c r="AF20" s="69">
        <v>0</v>
      </c>
      <c r="AG20" s="86">
        <v>0</v>
      </c>
      <c r="AH20" s="55">
        <v>0</v>
      </c>
      <c r="AI20" s="69">
        <v>0</v>
      </c>
      <c r="AJ20" s="86">
        <v>8</v>
      </c>
      <c r="AK20" s="55">
        <v>0</v>
      </c>
      <c r="AL20" s="70">
        <v>8</v>
      </c>
      <c r="AM20" s="86">
        <f t="shared" si="0"/>
        <v>8</v>
      </c>
      <c r="AN20" s="55">
        <f t="shared" si="0"/>
        <v>0</v>
      </c>
      <c r="AO20" s="70">
        <f t="shared" si="1"/>
        <v>8</v>
      </c>
      <c r="AP20" s="93"/>
      <c r="AQ20" s="34"/>
      <c r="AR20" s="33"/>
      <c r="AS20" s="33"/>
      <c r="AT20" s="33"/>
      <c r="AU20" s="33"/>
      <c r="AV20" s="33"/>
      <c r="AW20" s="33"/>
      <c r="AX20" s="33"/>
      <c r="AY20" s="33"/>
    </row>
    <row r="21" spans="1:51" s="35" customFormat="1" ht="21" customHeight="1" x14ac:dyDescent="0.2">
      <c r="A21" s="87" t="s">
        <v>33</v>
      </c>
      <c r="B21" s="42">
        <v>8</v>
      </c>
      <c r="C21" s="43"/>
      <c r="D21" s="44"/>
      <c r="E21" s="57">
        <v>0</v>
      </c>
      <c r="F21" s="43"/>
      <c r="G21" s="44"/>
      <c r="H21" s="57">
        <v>0</v>
      </c>
      <c r="I21" s="43"/>
      <c r="J21" s="44"/>
      <c r="K21" s="71">
        <v>0</v>
      </c>
      <c r="L21" s="43"/>
      <c r="M21" s="44"/>
      <c r="N21" s="57">
        <v>0</v>
      </c>
      <c r="O21" s="43"/>
      <c r="P21" s="44"/>
      <c r="Q21" s="71">
        <v>0</v>
      </c>
      <c r="R21" s="43"/>
      <c r="S21" s="44"/>
      <c r="T21" s="57">
        <v>0</v>
      </c>
      <c r="U21" s="43"/>
      <c r="V21" s="44"/>
      <c r="W21" s="57">
        <v>0</v>
      </c>
      <c r="X21" s="43"/>
      <c r="Y21" s="44"/>
      <c r="Z21" s="71">
        <v>0</v>
      </c>
      <c r="AA21" s="43"/>
      <c r="AB21" s="44"/>
      <c r="AC21" s="71">
        <v>0</v>
      </c>
      <c r="AD21" s="43"/>
      <c r="AE21" s="44"/>
      <c r="AF21" s="71">
        <v>0</v>
      </c>
      <c r="AG21" s="43"/>
      <c r="AH21" s="44"/>
      <c r="AI21" s="57">
        <v>0</v>
      </c>
      <c r="AJ21" s="43">
        <v>8</v>
      </c>
      <c r="AK21" s="44">
        <v>0</v>
      </c>
      <c r="AL21" s="57">
        <v>8</v>
      </c>
      <c r="AM21" s="43">
        <f t="shared" si="0"/>
        <v>8</v>
      </c>
      <c r="AN21" s="44">
        <f t="shared" si="0"/>
        <v>0</v>
      </c>
      <c r="AO21" s="45">
        <f t="shared" si="1"/>
        <v>8</v>
      </c>
      <c r="AP21" s="5"/>
      <c r="AQ21" s="34"/>
      <c r="AR21" s="33"/>
      <c r="AS21" s="33"/>
      <c r="AT21" s="33"/>
      <c r="AU21" s="33"/>
      <c r="AV21" s="33"/>
      <c r="AW21" s="33"/>
      <c r="AX21" s="33"/>
      <c r="AY21" s="33"/>
    </row>
    <row r="22" spans="1:51" s="35" customFormat="1" ht="21" customHeight="1" x14ac:dyDescent="0.2">
      <c r="A22" s="81" t="s">
        <v>34</v>
      </c>
      <c r="B22" s="82">
        <v>14</v>
      </c>
      <c r="C22" s="83"/>
      <c r="D22" s="53"/>
      <c r="E22" s="67">
        <v>0</v>
      </c>
      <c r="F22" s="83"/>
      <c r="G22" s="53"/>
      <c r="H22" s="67">
        <v>0</v>
      </c>
      <c r="I22" s="83"/>
      <c r="J22" s="53"/>
      <c r="K22" s="67">
        <v>0</v>
      </c>
      <c r="L22" s="83"/>
      <c r="M22" s="53"/>
      <c r="N22" s="67">
        <v>0</v>
      </c>
      <c r="O22" s="83"/>
      <c r="P22" s="53"/>
      <c r="Q22" s="67">
        <v>0</v>
      </c>
      <c r="R22" s="83"/>
      <c r="S22" s="53"/>
      <c r="T22" s="67">
        <v>0</v>
      </c>
      <c r="U22" s="83"/>
      <c r="V22" s="53"/>
      <c r="W22" s="67">
        <v>0</v>
      </c>
      <c r="X22" s="83"/>
      <c r="Y22" s="53"/>
      <c r="Z22" s="67">
        <v>0</v>
      </c>
      <c r="AA22" s="83"/>
      <c r="AB22" s="53"/>
      <c r="AC22" s="67">
        <v>0</v>
      </c>
      <c r="AD22" s="83"/>
      <c r="AE22" s="53"/>
      <c r="AF22" s="67">
        <v>0</v>
      </c>
      <c r="AG22" s="83"/>
      <c r="AH22" s="53"/>
      <c r="AI22" s="67">
        <v>0</v>
      </c>
      <c r="AJ22" s="83">
        <v>14</v>
      </c>
      <c r="AK22" s="53"/>
      <c r="AL22" s="68">
        <v>14</v>
      </c>
      <c r="AM22" s="229">
        <f t="shared" si="0"/>
        <v>14</v>
      </c>
      <c r="AN22" s="230">
        <f t="shared" si="0"/>
        <v>0</v>
      </c>
      <c r="AO22" s="231">
        <f t="shared" si="1"/>
        <v>14</v>
      </c>
      <c r="AP22" s="267"/>
      <c r="AQ22" s="34"/>
      <c r="AR22" s="33"/>
      <c r="AS22" s="33"/>
      <c r="AT22" s="33"/>
      <c r="AU22" s="33"/>
      <c r="AV22" s="33"/>
      <c r="AW22" s="33"/>
      <c r="AX22" s="33"/>
      <c r="AY22" s="33"/>
    </row>
    <row r="23" spans="1:51" s="35" customFormat="1" ht="21" customHeight="1" x14ac:dyDescent="0.2">
      <c r="A23" s="84" t="s">
        <v>35</v>
      </c>
      <c r="B23" s="85">
        <v>58</v>
      </c>
      <c r="C23" s="86"/>
      <c r="D23" s="55"/>
      <c r="E23" s="69">
        <v>0</v>
      </c>
      <c r="F23" s="86"/>
      <c r="G23" s="55"/>
      <c r="H23" s="69">
        <v>0</v>
      </c>
      <c r="I23" s="86"/>
      <c r="J23" s="55"/>
      <c r="K23" s="56">
        <v>0</v>
      </c>
      <c r="L23" s="86"/>
      <c r="M23" s="55"/>
      <c r="N23" s="69">
        <v>0</v>
      </c>
      <c r="O23" s="86"/>
      <c r="P23" s="55"/>
      <c r="Q23" s="56">
        <v>0</v>
      </c>
      <c r="R23" s="86"/>
      <c r="S23" s="55"/>
      <c r="T23" s="69">
        <v>0</v>
      </c>
      <c r="U23" s="86"/>
      <c r="V23" s="55"/>
      <c r="W23" s="69">
        <v>0</v>
      </c>
      <c r="X23" s="86"/>
      <c r="Y23" s="55"/>
      <c r="Z23" s="69">
        <v>0</v>
      </c>
      <c r="AA23" s="86"/>
      <c r="AB23" s="55"/>
      <c r="AC23" s="69">
        <v>0</v>
      </c>
      <c r="AD23" s="86"/>
      <c r="AE23" s="55"/>
      <c r="AF23" s="69">
        <v>0</v>
      </c>
      <c r="AG23" s="86"/>
      <c r="AH23" s="55"/>
      <c r="AI23" s="69">
        <v>0</v>
      </c>
      <c r="AJ23" s="86">
        <v>58</v>
      </c>
      <c r="AK23" s="55">
        <v>0</v>
      </c>
      <c r="AL23" s="70">
        <v>58</v>
      </c>
      <c r="AM23" s="86">
        <f t="shared" si="0"/>
        <v>58</v>
      </c>
      <c r="AN23" s="55">
        <f t="shared" si="0"/>
        <v>0</v>
      </c>
      <c r="AO23" s="70">
        <f t="shared" si="1"/>
        <v>58</v>
      </c>
      <c r="AP23" s="268"/>
      <c r="AQ23" s="34"/>
      <c r="AR23" s="33"/>
      <c r="AS23" s="33"/>
      <c r="AT23" s="33"/>
      <c r="AU23" s="33"/>
      <c r="AV23" s="33"/>
      <c r="AW23" s="33"/>
      <c r="AX23" s="33"/>
      <c r="AY23" s="33"/>
    </row>
    <row r="24" spans="1:51" s="35" customFormat="1" ht="21" customHeight="1" x14ac:dyDescent="0.2">
      <c r="A24" s="84" t="s">
        <v>36</v>
      </c>
      <c r="B24" s="85">
        <v>21</v>
      </c>
      <c r="C24" s="86"/>
      <c r="D24" s="55"/>
      <c r="E24" s="69">
        <v>0</v>
      </c>
      <c r="F24" s="86"/>
      <c r="G24" s="55"/>
      <c r="H24" s="69">
        <v>0</v>
      </c>
      <c r="I24" s="86"/>
      <c r="J24" s="55"/>
      <c r="K24" s="56">
        <v>0</v>
      </c>
      <c r="L24" s="86"/>
      <c r="M24" s="55"/>
      <c r="N24" s="69">
        <v>0</v>
      </c>
      <c r="O24" s="86"/>
      <c r="P24" s="55"/>
      <c r="Q24" s="56">
        <v>0</v>
      </c>
      <c r="R24" s="86"/>
      <c r="S24" s="55"/>
      <c r="T24" s="69">
        <v>0</v>
      </c>
      <c r="U24" s="86"/>
      <c r="V24" s="55"/>
      <c r="W24" s="69">
        <v>0</v>
      </c>
      <c r="X24" s="86"/>
      <c r="Y24" s="55"/>
      <c r="Z24" s="69">
        <v>0</v>
      </c>
      <c r="AA24" s="86"/>
      <c r="AB24" s="55"/>
      <c r="AC24" s="69">
        <v>0</v>
      </c>
      <c r="AD24" s="86"/>
      <c r="AE24" s="55"/>
      <c r="AF24" s="69">
        <v>0</v>
      </c>
      <c r="AG24" s="86"/>
      <c r="AH24" s="55"/>
      <c r="AI24" s="69">
        <v>0</v>
      </c>
      <c r="AJ24" s="86">
        <v>21</v>
      </c>
      <c r="AK24" s="55"/>
      <c r="AL24" s="70">
        <v>21</v>
      </c>
      <c r="AM24" s="86">
        <f t="shared" si="0"/>
        <v>21</v>
      </c>
      <c r="AN24" s="55">
        <f t="shared" si="0"/>
        <v>0</v>
      </c>
      <c r="AO24" s="70">
        <f t="shared" si="1"/>
        <v>21</v>
      </c>
      <c r="AP24" s="268"/>
      <c r="AQ24" s="34"/>
      <c r="AR24" s="33"/>
      <c r="AS24" s="33"/>
      <c r="AT24" s="33"/>
      <c r="AU24" s="33"/>
      <c r="AV24" s="33"/>
      <c r="AW24" s="33"/>
      <c r="AX24" s="33"/>
      <c r="AY24" s="33"/>
    </row>
    <row r="25" spans="1:51" s="35" customFormat="1" ht="21" customHeight="1" x14ac:dyDescent="0.2">
      <c r="A25" s="84" t="s">
        <v>37</v>
      </c>
      <c r="B25" s="85">
        <v>12</v>
      </c>
      <c r="C25" s="86"/>
      <c r="D25" s="55"/>
      <c r="E25" s="69">
        <v>0</v>
      </c>
      <c r="F25" s="86"/>
      <c r="G25" s="55"/>
      <c r="H25" s="69">
        <v>0</v>
      </c>
      <c r="I25" s="86"/>
      <c r="J25" s="55"/>
      <c r="K25" s="56">
        <v>0</v>
      </c>
      <c r="L25" s="86"/>
      <c r="M25" s="55"/>
      <c r="N25" s="69">
        <v>0</v>
      </c>
      <c r="O25" s="86"/>
      <c r="P25" s="55"/>
      <c r="Q25" s="56">
        <v>0</v>
      </c>
      <c r="R25" s="86"/>
      <c r="S25" s="55"/>
      <c r="T25" s="69">
        <v>0</v>
      </c>
      <c r="U25" s="86"/>
      <c r="V25" s="55"/>
      <c r="W25" s="69">
        <v>0</v>
      </c>
      <c r="X25" s="86"/>
      <c r="Y25" s="55"/>
      <c r="Z25" s="69">
        <v>0</v>
      </c>
      <c r="AA25" s="86"/>
      <c r="AB25" s="55"/>
      <c r="AC25" s="69">
        <v>0</v>
      </c>
      <c r="AD25" s="86"/>
      <c r="AE25" s="55"/>
      <c r="AF25" s="69">
        <v>0</v>
      </c>
      <c r="AG25" s="86"/>
      <c r="AH25" s="55"/>
      <c r="AI25" s="69">
        <v>0</v>
      </c>
      <c r="AJ25" s="86">
        <v>12</v>
      </c>
      <c r="AK25" s="55"/>
      <c r="AL25" s="70">
        <v>12</v>
      </c>
      <c r="AM25" s="86">
        <f t="shared" si="0"/>
        <v>12</v>
      </c>
      <c r="AN25" s="55">
        <f t="shared" si="0"/>
        <v>0</v>
      </c>
      <c r="AO25" s="70">
        <f t="shared" si="1"/>
        <v>12</v>
      </c>
      <c r="AP25" s="268"/>
      <c r="AQ25" s="34"/>
      <c r="AR25" s="33"/>
      <c r="AS25" s="33"/>
      <c r="AT25" s="33"/>
      <c r="AU25" s="33"/>
      <c r="AV25" s="33"/>
      <c r="AW25" s="33"/>
      <c r="AX25" s="33"/>
      <c r="AY25" s="33"/>
    </row>
    <row r="26" spans="1:51" s="35" customFormat="1" ht="21" customHeight="1" x14ac:dyDescent="0.2">
      <c r="A26" s="84" t="s">
        <v>38</v>
      </c>
      <c r="B26" s="85">
        <v>16</v>
      </c>
      <c r="C26" s="86"/>
      <c r="D26" s="55"/>
      <c r="E26" s="69">
        <v>0</v>
      </c>
      <c r="F26" s="86"/>
      <c r="G26" s="55"/>
      <c r="H26" s="69">
        <v>0</v>
      </c>
      <c r="I26" s="86"/>
      <c r="J26" s="55"/>
      <c r="K26" s="56">
        <v>0</v>
      </c>
      <c r="L26" s="86"/>
      <c r="M26" s="55"/>
      <c r="N26" s="69">
        <v>0</v>
      </c>
      <c r="O26" s="86"/>
      <c r="P26" s="55"/>
      <c r="Q26" s="56">
        <v>0</v>
      </c>
      <c r="R26" s="86"/>
      <c r="S26" s="55"/>
      <c r="T26" s="69">
        <v>0</v>
      </c>
      <c r="U26" s="86"/>
      <c r="V26" s="55"/>
      <c r="W26" s="69">
        <v>0</v>
      </c>
      <c r="X26" s="86"/>
      <c r="Y26" s="55"/>
      <c r="Z26" s="69">
        <v>0</v>
      </c>
      <c r="AA26" s="86"/>
      <c r="AB26" s="55"/>
      <c r="AC26" s="69">
        <v>0</v>
      </c>
      <c r="AD26" s="86"/>
      <c r="AE26" s="55"/>
      <c r="AF26" s="69">
        <v>0</v>
      </c>
      <c r="AG26" s="86"/>
      <c r="AH26" s="55"/>
      <c r="AI26" s="69">
        <v>0</v>
      </c>
      <c r="AJ26" s="86">
        <v>16</v>
      </c>
      <c r="AK26" s="55"/>
      <c r="AL26" s="70">
        <v>16</v>
      </c>
      <c r="AM26" s="86">
        <f t="shared" si="0"/>
        <v>16</v>
      </c>
      <c r="AN26" s="55">
        <f t="shared" si="0"/>
        <v>0</v>
      </c>
      <c r="AO26" s="70">
        <f t="shared" si="1"/>
        <v>16</v>
      </c>
      <c r="AP26" s="268">
        <v>0</v>
      </c>
      <c r="AQ26" s="34"/>
      <c r="AR26" s="33"/>
      <c r="AS26" s="33"/>
      <c r="AT26" s="33"/>
      <c r="AU26" s="33"/>
      <c r="AV26" s="33"/>
      <c r="AW26" s="33"/>
      <c r="AX26" s="33"/>
      <c r="AY26" s="33"/>
    </row>
    <row r="27" spans="1:51" s="35" customFormat="1" ht="21" customHeight="1" x14ac:dyDescent="0.2">
      <c r="A27" s="87" t="s">
        <v>39</v>
      </c>
      <c r="B27" s="42">
        <v>15</v>
      </c>
      <c r="C27" s="43"/>
      <c r="D27" s="44"/>
      <c r="E27" s="57">
        <v>0</v>
      </c>
      <c r="F27" s="43"/>
      <c r="G27" s="44"/>
      <c r="H27" s="57">
        <v>0</v>
      </c>
      <c r="I27" s="43"/>
      <c r="J27" s="44"/>
      <c r="K27" s="71">
        <v>0</v>
      </c>
      <c r="L27" s="43"/>
      <c r="M27" s="44"/>
      <c r="N27" s="57">
        <v>0</v>
      </c>
      <c r="O27" s="43"/>
      <c r="P27" s="44"/>
      <c r="Q27" s="71">
        <v>0</v>
      </c>
      <c r="R27" s="43"/>
      <c r="S27" s="44"/>
      <c r="T27" s="57">
        <v>0</v>
      </c>
      <c r="U27" s="43"/>
      <c r="V27" s="44"/>
      <c r="W27" s="57">
        <v>0</v>
      </c>
      <c r="X27" s="43"/>
      <c r="Y27" s="44"/>
      <c r="Z27" s="71">
        <v>0</v>
      </c>
      <c r="AA27" s="43"/>
      <c r="AB27" s="44"/>
      <c r="AC27" s="71">
        <v>0</v>
      </c>
      <c r="AD27" s="43"/>
      <c r="AE27" s="44"/>
      <c r="AF27" s="71">
        <v>0</v>
      </c>
      <c r="AG27" s="43"/>
      <c r="AH27" s="44"/>
      <c r="AI27" s="57">
        <v>0</v>
      </c>
      <c r="AJ27" s="43">
        <v>15</v>
      </c>
      <c r="AK27" s="44"/>
      <c r="AL27" s="57">
        <v>15</v>
      </c>
      <c r="AM27" s="43">
        <f t="shared" si="0"/>
        <v>15</v>
      </c>
      <c r="AN27" s="44">
        <f t="shared" si="0"/>
        <v>0</v>
      </c>
      <c r="AO27" s="45">
        <f t="shared" si="1"/>
        <v>15</v>
      </c>
      <c r="AP27" s="5"/>
      <c r="AQ27" s="34"/>
      <c r="AR27" s="33"/>
      <c r="AS27" s="33"/>
      <c r="AT27" s="33"/>
      <c r="AU27" s="33"/>
      <c r="AV27" s="33"/>
      <c r="AW27" s="33"/>
      <c r="AX27" s="33"/>
      <c r="AY27" s="33"/>
    </row>
    <row r="28" spans="1:51" s="35" customFormat="1" ht="21" customHeight="1" x14ac:dyDescent="0.2">
      <c r="A28" s="81" t="s">
        <v>40</v>
      </c>
      <c r="B28" s="82">
        <v>6</v>
      </c>
      <c r="C28" s="83"/>
      <c r="D28" s="53"/>
      <c r="E28" s="67">
        <v>0</v>
      </c>
      <c r="F28" s="83"/>
      <c r="G28" s="53"/>
      <c r="H28" s="67">
        <v>0</v>
      </c>
      <c r="I28" s="83"/>
      <c r="J28" s="53"/>
      <c r="K28" s="67">
        <v>0</v>
      </c>
      <c r="L28" s="83"/>
      <c r="M28" s="53"/>
      <c r="N28" s="67">
        <v>0</v>
      </c>
      <c r="O28" s="83"/>
      <c r="P28" s="53"/>
      <c r="Q28" s="67">
        <v>0</v>
      </c>
      <c r="R28" s="83"/>
      <c r="S28" s="53"/>
      <c r="T28" s="67">
        <v>0</v>
      </c>
      <c r="U28" s="83"/>
      <c r="V28" s="53"/>
      <c r="W28" s="67">
        <v>0</v>
      </c>
      <c r="X28" s="83"/>
      <c r="Y28" s="53"/>
      <c r="Z28" s="67">
        <v>0</v>
      </c>
      <c r="AA28" s="83"/>
      <c r="AB28" s="53"/>
      <c r="AC28" s="67">
        <v>0</v>
      </c>
      <c r="AD28" s="83"/>
      <c r="AE28" s="53"/>
      <c r="AF28" s="67">
        <v>0</v>
      </c>
      <c r="AG28" s="83"/>
      <c r="AH28" s="53"/>
      <c r="AI28" s="67">
        <v>0</v>
      </c>
      <c r="AJ28" s="83">
        <v>6</v>
      </c>
      <c r="AK28" s="53"/>
      <c r="AL28" s="68">
        <v>6</v>
      </c>
      <c r="AM28" s="229">
        <f t="shared" si="0"/>
        <v>6</v>
      </c>
      <c r="AN28" s="230">
        <f t="shared" si="0"/>
        <v>0</v>
      </c>
      <c r="AO28" s="231">
        <f t="shared" si="1"/>
        <v>6</v>
      </c>
      <c r="AP28" s="92"/>
      <c r="AQ28" s="34"/>
      <c r="AR28" s="33"/>
      <c r="AS28" s="33"/>
      <c r="AT28" s="33"/>
      <c r="AU28" s="33"/>
      <c r="AV28" s="33"/>
      <c r="AW28" s="33"/>
      <c r="AX28" s="33"/>
      <c r="AY28" s="33"/>
    </row>
    <row r="29" spans="1:51" s="35" customFormat="1" ht="21" customHeight="1" x14ac:dyDescent="0.2">
      <c r="A29" s="84" t="s">
        <v>41</v>
      </c>
      <c r="B29" s="85">
        <v>11</v>
      </c>
      <c r="C29" s="86"/>
      <c r="D29" s="55"/>
      <c r="E29" s="69">
        <v>0</v>
      </c>
      <c r="F29" s="86"/>
      <c r="G29" s="55"/>
      <c r="H29" s="69">
        <v>0</v>
      </c>
      <c r="I29" s="86"/>
      <c r="J29" s="55"/>
      <c r="K29" s="56">
        <v>0</v>
      </c>
      <c r="L29" s="86"/>
      <c r="M29" s="55"/>
      <c r="N29" s="69">
        <v>0</v>
      </c>
      <c r="O29" s="86"/>
      <c r="P29" s="55"/>
      <c r="Q29" s="56">
        <v>0</v>
      </c>
      <c r="R29" s="86"/>
      <c r="S29" s="55"/>
      <c r="T29" s="69">
        <v>0</v>
      </c>
      <c r="U29" s="86"/>
      <c r="V29" s="55"/>
      <c r="W29" s="69">
        <v>0</v>
      </c>
      <c r="X29" s="86"/>
      <c r="Y29" s="55"/>
      <c r="Z29" s="69">
        <v>0</v>
      </c>
      <c r="AA29" s="86"/>
      <c r="AB29" s="55"/>
      <c r="AC29" s="69">
        <v>0</v>
      </c>
      <c r="AD29" s="86"/>
      <c r="AE29" s="55"/>
      <c r="AF29" s="69">
        <v>0</v>
      </c>
      <c r="AG29" s="86"/>
      <c r="AH29" s="55"/>
      <c r="AI29" s="69">
        <v>0</v>
      </c>
      <c r="AJ29" s="86">
        <v>11</v>
      </c>
      <c r="AK29" s="55">
        <v>0</v>
      </c>
      <c r="AL29" s="70">
        <v>11</v>
      </c>
      <c r="AM29" s="86">
        <f t="shared" si="0"/>
        <v>11</v>
      </c>
      <c r="AN29" s="55">
        <f t="shared" si="0"/>
        <v>0</v>
      </c>
      <c r="AO29" s="70">
        <f t="shared" si="1"/>
        <v>11</v>
      </c>
      <c r="AP29" s="93"/>
      <c r="AQ29" s="34"/>
      <c r="AR29" s="33"/>
      <c r="AS29" s="33"/>
      <c r="AT29" s="33"/>
      <c r="AU29" s="33"/>
      <c r="AV29" s="33"/>
      <c r="AW29" s="33"/>
      <c r="AX29" s="33"/>
      <c r="AY29" s="33"/>
    </row>
    <row r="30" spans="1:51" s="35" customFormat="1" ht="21" customHeight="1" x14ac:dyDescent="0.2">
      <c r="A30" s="84" t="s">
        <v>42</v>
      </c>
      <c r="B30" s="85">
        <v>10</v>
      </c>
      <c r="C30" s="86">
        <v>0</v>
      </c>
      <c r="D30" s="55">
        <v>0</v>
      </c>
      <c r="E30" s="69">
        <v>0</v>
      </c>
      <c r="F30" s="86">
        <v>0</v>
      </c>
      <c r="G30" s="55">
        <v>0</v>
      </c>
      <c r="H30" s="69">
        <v>0</v>
      </c>
      <c r="I30" s="86">
        <v>0</v>
      </c>
      <c r="J30" s="55">
        <v>0</v>
      </c>
      <c r="K30" s="56">
        <v>0</v>
      </c>
      <c r="L30" s="86">
        <v>0</v>
      </c>
      <c r="M30" s="55">
        <v>0</v>
      </c>
      <c r="N30" s="69">
        <v>0</v>
      </c>
      <c r="O30" s="86">
        <v>0</v>
      </c>
      <c r="P30" s="55">
        <v>0</v>
      </c>
      <c r="Q30" s="56">
        <v>0</v>
      </c>
      <c r="R30" s="86">
        <v>0</v>
      </c>
      <c r="S30" s="55">
        <v>0</v>
      </c>
      <c r="T30" s="69">
        <v>0</v>
      </c>
      <c r="U30" s="86">
        <v>0</v>
      </c>
      <c r="V30" s="55">
        <v>0</v>
      </c>
      <c r="W30" s="69">
        <v>0</v>
      </c>
      <c r="X30" s="86">
        <v>0</v>
      </c>
      <c r="Y30" s="55">
        <v>0</v>
      </c>
      <c r="Z30" s="69">
        <v>0</v>
      </c>
      <c r="AA30" s="86">
        <v>0</v>
      </c>
      <c r="AB30" s="55">
        <v>0</v>
      </c>
      <c r="AC30" s="69">
        <v>0</v>
      </c>
      <c r="AD30" s="86">
        <v>0</v>
      </c>
      <c r="AE30" s="55">
        <v>0</v>
      </c>
      <c r="AF30" s="69">
        <v>0</v>
      </c>
      <c r="AG30" s="86">
        <v>4</v>
      </c>
      <c r="AH30" s="55">
        <v>0</v>
      </c>
      <c r="AI30" s="69">
        <v>4</v>
      </c>
      <c r="AJ30" s="86">
        <v>6</v>
      </c>
      <c r="AK30" s="55">
        <v>0</v>
      </c>
      <c r="AL30" s="70">
        <v>6</v>
      </c>
      <c r="AM30" s="86">
        <f t="shared" si="0"/>
        <v>10</v>
      </c>
      <c r="AN30" s="55">
        <f t="shared" si="0"/>
        <v>0</v>
      </c>
      <c r="AO30" s="70">
        <f t="shared" si="1"/>
        <v>10</v>
      </c>
      <c r="AP30" s="93">
        <v>0</v>
      </c>
      <c r="AQ30" s="34"/>
      <c r="AR30" s="33"/>
      <c r="AS30" s="33"/>
      <c r="AT30" s="33"/>
      <c r="AU30" s="33"/>
      <c r="AV30" s="33"/>
      <c r="AW30" s="33"/>
      <c r="AX30" s="33"/>
      <c r="AY30" s="33"/>
    </row>
    <row r="31" spans="1:51" s="35" customFormat="1" ht="21" customHeight="1" x14ac:dyDescent="0.2">
      <c r="A31" s="84" t="s">
        <v>43</v>
      </c>
      <c r="B31" s="85">
        <v>12</v>
      </c>
      <c r="C31" s="86"/>
      <c r="D31" s="55"/>
      <c r="E31" s="69">
        <v>0</v>
      </c>
      <c r="F31" s="86"/>
      <c r="G31" s="55"/>
      <c r="H31" s="69">
        <v>0</v>
      </c>
      <c r="I31" s="86"/>
      <c r="J31" s="55"/>
      <c r="K31" s="56">
        <v>0</v>
      </c>
      <c r="L31" s="86"/>
      <c r="M31" s="55"/>
      <c r="N31" s="69">
        <v>0</v>
      </c>
      <c r="O31" s="86"/>
      <c r="P31" s="55"/>
      <c r="Q31" s="56">
        <v>0</v>
      </c>
      <c r="R31" s="86"/>
      <c r="S31" s="55"/>
      <c r="T31" s="69">
        <v>0</v>
      </c>
      <c r="U31" s="86"/>
      <c r="V31" s="55"/>
      <c r="W31" s="69">
        <v>0</v>
      </c>
      <c r="X31" s="86"/>
      <c r="Y31" s="55"/>
      <c r="Z31" s="69">
        <v>0</v>
      </c>
      <c r="AA31" s="86"/>
      <c r="AB31" s="55"/>
      <c r="AC31" s="69">
        <v>0</v>
      </c>
      <c r="AD31" s="86"/>
      <c r="AE31" s="55"/>
      <c r="AF31" s="69">
        <v>0</v>
      </c>
      <c r="AG31" s="86"/>
      <c r="AH31" s="55"/>
      <c r="AI31" s="69">
        <v>0</v>
      </c>
      <c r="AJ31" s="86">
        <v>12</v>
      </c>
      <c r="AK31" s="55"/>
      <c r="AL31" s="70">
        <v>12</v>
      </c>
      <c r="AM31" s="86">
        <f t="shared" si="0"/>
        <v>12</v>
      </c>
      <c r="AN31" s="55">
        <f t="shared" si="0"/>
        <v>0</v>
      </c>
      <c r="AO31" s="70">
        <f t="shared" si="1"/>
        <v>12</v>
      </c>
      <c r="AP31" s="93">
        <v>0</v>
      </c>
      <c r="AQ31" s="34"/>
      <c r="AR31" s="33"/>
      <c r="AS31" s="33"/>
      <c r="AT31" s="33"/>
      <c r="AU31" s="33"/>
      <c r="AV31" s="33"/>
      <c r="AW31" s="33"/>
      <c r="AX31" s="33"/>
      <c r="AY31" s="33"/>
    </row>
    <row r="32" spans="1:51" s="35" customFormat="1" ht="21" customHeight="1" x14ac:dyDescent="0.2">
      <c r="A32" s="84" t="s">
        <v>44</v>
      </c>
      <c r="B32" s="85">
        <v>27</v>
      </c>
      <c r="C32" s="86">
        <v>0</v>
      </c>
      <c r="D32" s="55">
        <v>0</v>
      </c>
      <c r="E32" s="69">
        <v>0</v>
      </c>
      <c r="F32" s="86">
        <v>0</v>
      </c>
      <c r="G32" s="55">
        <v>0</v>
      </c>
      <c r="H32" s="69">
        <v>0</v>
      </c>
      <c r="I32" s="86">
        <v>0</v>
      </c>
      <c r="J32" s="55">
        <v>0</v>
      </c>
      <c r="K32" s="56">
        <v>0</v>
      </c>
      <c r="L32" s="86">
        <v>0</v>
      </c>
      <c r="M32" s="55">
        <v>0</v>
      </c>
      <c r="N32" s="69">
        <v>0</v>
      </c>
      <c r="O32" s="86">
        <v>0</v>
      </c>
      <c r="P32" s="55">
        <v>0</v>
      </c>
      <c r="Q32" s="56">
        <v>0</v>
      </c>
      <c r="R32" s="86">
        <v>0</v>
      </c>
      <c r="S32" s="55">
        <v>0</v>
      </c>
      <c r="T32" s="69">
        <v>0</v>
      </c>
      <c r="U32" s="86">
        <v>0</v>
      </c>
      <c r="V32" s="55">
        <v>0</v>
      </c>
      <c r="W32" s="69">
        <v>0</v>
      </c>
      <c r="X32" s="86">
        <v>0</v>
      </c>
      <c r="Y32" s="55">
        <v>0</v>
      </c>
      <c r="Z32" s="69">
        <v>0</v>
      </c>
      <c r="AA32" s="86">
        <v>0</v>
      </c>
      <c r="AB32" s="55">
        <v>0</v>
      </c>
      <c r="AC32" s="69">
        <v>0</v>
      </c>
      <c r="AD32" s="86">
        <v>0</v>
      </c>
      <c r="AE32" s="55">
        <v>0</v>
      </c>
      <c r="AF32" s="69">
        <v>0</v>
      </c>
      <c r="AG32" s="86">
        <v>0</v>
      </c>
      <c r="AH32" s="55">
        <v>0</v>
      </c>
      <c r="AI32" s="69">
        <v>0</v>
      </c>
      <c r="AJ32" s="86">
        <v>27</v>
      </c>
      <c r="AK32" s="55">
        <v>0</v>
      </c>
      <c r="AL32" s="70">
        <v>27</v>
      </c>
      <c r="AM32" s="86">
        <f t="shared" si="0"/>
        <v>27</v>
      </c>
      <c r="AN32" s="55">
        <f t="shared" si="0"/>
        <v>0</v>
      </c>
      <c r="AO32" s="70">
        <f t="shared" si="1"/>
        <v>27</v>
      </c>
      <c r="AP32" s="93">
        <v>0</v>
      </c>
      <c r="AQ32" s="34"/>
      <c r="AR32" s="33"/>
      <c r="AS32" s="33"/>
      <c r="AT32" s="33"/>
      <c r="AU32" s="33"/>
      <c r="AV32" s="33"/>
      <c r="AW32" s="33"/>
      <c r="AX32" s="33"/>
      <c r="AY32" s="33"/>
    </row>
    <row r="33" spans="1:51" s="35" customFormat="1" ht="21" customHeight="1" x14ac:dyDescent="0.2">
      <c r="A33" s="87" t="s">
        <v>45</v>
      </c>
      <c r="B33" s="42">
        <v>21</v>
      </c>
      <c r="C33" s="43"/>
      <c r="D33" s="44"/>
      <c r="E33" s="57">
        <v>0</v>
      </c>
      <c r="F33" s="43"/>
      <c r="G33" s="44"/>
      <c r="H33" s="57">
        <v>0</v>
      </c>
      <c r="I33" s="43"/>
      <c r="J33" s="44"/>
      <c r="K33" s="71">
        <v>0</v>
      </c>
      <c r="L33" s="43"/>
      <c r="M33" s="44"/>
      <c r="N33" s="57">
        <v>0</v>
      </c>
      <c r="O33" s="43"/>
      <c r="P33" s="44"/>
      <c r="Q33" s="71">
        <v>0</v>
      </c>
      <c r="R33" s="43"/>
      <c r="S33" s="44"/>
      <c r="T33" s="57">
        <v>0</v>
      </c>
      <c r="U33" s="43"/>
      <c r="V33" s="44"/>
      <c r="W33" s="57">
        <v>0</v>
      </c>
      <c r="X33" s="43"/>
      <c r="Y33" s="44"/>
      <c r="Z33" s="71">
        <v>0</v>
      </c>
      <c r="AA33" s="43"/>
      <c r="AB33" s="44"/>
      <c r="AC33" s="71">
        <v>0</v>
      </c>
      <c r="AD33" s="43"/>
      <c r="AE33" s="44"/>
      <c r="AF33" s="71">
        <v>0</v>
      </c>
      <c r="AG33" s="43"/>
      <c r="AH33" s="44"/>
      <c r="AI33" s="57">
        <v>0</v>
      </c>
      <c r="AJ33" s="43">
        <v>20</v>
      </c>
      <c r="AK33" s="44">
        <v>1</v>
      </c>
      <c r="AL33" s="57">
        <v>21</v>
      </c>
      <c r="AM33" s="43">
        <f t="shared" si="0"/>
        <v>20</v>
      </c>
      <c r="AN33" s="44">
        <f t="shared" si="0"/>
        <v>1</v>
      </c>
      <c r="AO33" s="45">
        <f t="shared" si="1"/>
        <v>21</v>
      </c>
      <c r="AP33" s="5">
        <v>0</v>
      </c>
      <c r="AQ33" s="34"/>
      <c r="AR33" s="33"/>
      <c r="AS33" s="33"/>
      <c r="AT33" s="33"/>
      <c r="AU33" s="33"/>
      <c r="AV33" s="33"/>
      <c r="AW33" s="33"/>
      <c r="AX33" s="33"/>
      <c r="AY33" s="33"/>
    </row>
    <row r="34" spans="1:51" s="35" customFormat="1" ht="21" customHeight="1" x14ac:dyDescent="0.2">
      <c r="A34" s="81" t="s">
        <v>46</v>
      </c>
      <c r="B34" s="82">
        <v>15</v>
      </c>
      <c r="C34" s="83"/>
      <c r="D34" s="53"/>
      <c r="E34" s="67">
        <v>0</v>
      </c>
      <c r="F34" s="83"/>
      <c r="G34" s="53"/>
      <c r="H34" s="67">
        <v>0</v>
      </c>
      <c r="I34" s="83"/>
      <c r="J34" s="53"/>
      <c r="K34" s="67">
        <v>0</v>
      </c>
      <c r="L34" s="83"/>
      <c r="M34" s="53"/>
      <c r="N34" s="67">
        <v>0</v>
      </c>
      <c r="O34" s="83"/>
      <c r="P34" s="53"/>
      <c r="Q34" s="67">
        <v>0</v>
      </c>
      <c r="R34" s="83"/>
      <c r="S34" s="53"/>
      <c r="T34" s="67">
        <v>0</v>
      </c>
      <c r="U34" s="83"/>
      <c r="V34" s="53"/>
      <c r="W34" s="67">
        <v>0</v>
      </c>
      <c r="X34" s="83"/>
      <c r="Y34" s="53"/>
      <c r="Z34" s="67">
        <v>0</v>
      </c>
      <c r="AA34" s="83"/>
      <c r="AB34" s="53"/>
      <c r="AC34" s="67">
        <v>0</v>
      </c>
      <c r="AD34" s="83"/>
      <c r="AE34" s="53"/>
      <c r="AF34" s="67">
        <v>0</v>
      </c>
      <c r="AG34" s="83"/>
      <c r="AH34" s="53"/>
      <c r="AI34" s="67">
        <v>0</v>
      </c>
      <c r="AJ34" s="83">
        <v>14</v>
      </c>
      <c r="AK34" s="53">
        <v>1</v>
      </c>
      <c r="AL34" s="68">
        <v>15</v>
      </c>
      <c r="AM34" s="229">
        <f t="shared" si="0"/>
        <v>14</v>
      </c>
      <c r="AN34" s="230">
        <f t="shared" si="0"/>
        <v>1</v>
      </c>
      <c r="AO34" s="231">
        <f t="shared" si="1"/>
        <v>15</v>
      </c>
      <c r="AP34" s="92"/>
      <c r="AQ34" s="34"/>
      <c r="AR34" s="33"/>
      <c r="AS34" s="33"/>
      <c r="AT34" s="33"/>
      <c r="AU34" s="33"/>
      <c r="AV34" s="33"/>
      <c r="AW34" s="33"/>
      <c r="AX34" s="33"/>
      <c r="AY34" s="33"/>
    </row>
    <row r="35" spans="1:51" s="35" customFormat="1" ht="21" customHeight="1" x14ac:dyDescent="0.2">
      <c r="A35" s="84" t="s">
        <v>47</v>
      </c>
      <c r="B35" s="85">
        <v>11</v>
      </c>
      <c r="C35" s="86"/>
      <c r="D35" s="55"/>
      <c r="E35" s="69">
        <v>0</v>
      </c>
      <c r="F35" s="86"/>
      <c r="G35" s="55"/>
      <c r="H35" s="69">
        <v>0</v>
      </c>
      <c r="I35" s="86"/>
      <c r="J35" s="55"/>
      <c r="K35" s="56">
        <v>0</v>
      </c>
      <c r="L35" s="86"/>
      <c r="M35" s="55"/>
      <c r="N35" s="69">
        <v>0</v>
      </c>
      <c r="O35" s="86"/>
      <c r="P35" s="55"/>
      <c r="Q35" s="56">
        <v>0</v>
      </c>
      <c r="R35" s="86"/>
      <c r="S35" s="55"/>
      <c r="T35" s="69">
        <v>0</v>
      </c>
      <c r="U35" s="86"/>
      <c r="V35" s="55"/>
      <c r="W35" s="69">
        <v>0</v>
      </c>
      <c r="X35" s="86"/>
      <c r="Y35" s="55"/>
      <c r="Z35" s="69">
        <v>0</v>
      </c>
      <c r="AA35" s="86"/>
      <c r="AB35" s="55"/>
      <c r="AC35" s="69">
        <v>0</v>
      </c>
      <c r="AD35" s="86"/>
      <c r="AE35" s="55"/>
      <c r="AF35" s="69">
        <v>0</v>
      </c>
      <c r="AG35" s="86"/>
      <c r="AH35" s="55"/>
      <c r="AI35" s="69">
        <v>0</v>
      </c>
      <c r="AJ35" s="86">
        <v>11</v>
      </c>
      <c r="AK35" s="55"/>
      <c r="AL35" s="70">
        <v>11</v>
      </c>
      <c r="AM35" s="86">
        <f t="shared" si="0"/>
        <v>11</v>
      </c>
      <c r="AN35" s="55">
        <f t="shared" si="0"/>
        <v>0</v>
      </c>
      <c r="AO35" s="70">
        <f t="shared" si="1"/>
        <v>11</v>
      </c>
      <c r="AP35" s="93"/>
      <c r="AQ35" s="34"/>
      <c r="AR35" s="33"/>
      <c r="AS35" s="33"/>
      <c r="AT35" s="33"/>
      <c r="AU35" s="33"/>
      <c r="AV35" s="33"/>
      <c r="AW35" s="33"/>
      <c r="AX35" s="33"/>
      <c r="AY35" s="33"/>
    </row>
    <row r="36" spans="1:51" s="35" customFormat="1" ht="21" customHeight="1" x14ac:dyDescent="0.2">
      <c r="A36" s="84" t="s">
        <v>48</v>
      </c>
      <c r="B36" s="85">
        <v>12</v>
      </c>
      <c r="C36" s="86"/>
      <c r="D36" s="55"/>
      <c r="E36" s="69">
        <v>0</v>
      </c>
      <c r="F36" s="86"/>
      <c r="G36" s="55"/>
      <c r="H36" s="69">
        <v>0</v>
      </c>
      <c r="I36" s="86"/>
      <c r="J36" s="55"/>
      <c r="K36" s="56">
        <v>0</v>
      </c>
      <c r="L36" s="86"/>
      <c r="M36" s="55"/>
      <c r="N36" s="69">
        <v>0</v>
      </c>
      <c r="O36" s="86"/>
      <c r="P36" s="55"/>
      <c r="Q36" s="56">
        <v>0</v>
      </c>
      <c r="R36" s="86"/>
      <c r="S36" s="55"/>
      <c r="T36" s="69">
        <v>0</v>
      </c>
      <c r="U36" s="86"/>
      <c r="V36" s="55"/>
      <c r="W36" s="69">
        <v>0</v>
      </c>
      <c r="X36" s="86"/>
      <c r="Y36" s="55"/>
      <c r="Z36" s="69">
        <v>0</v>
      </c>
      <c r="AA36" s="86"/>
      <c r="AB36" s="55"/>
      <c r="AC36" s="69">
        <v>0</v>
      </c>
      <c r="AD36" s="86"/>
      <c r="AE36" s="55"/>
      <c r="AF36" s="69">
        <v>0</v>
      </c>
      <c r="AG36" s="86"/>
      <c r="AH36" s="55"/>
      <c r="AI36" s="69">
        <v>0</v>
      </c>
      <c r="AJ36" s="86">
        <v>12</v>
      </c>
      <c r="AK36" s="55"/>
      <c r="AL36" s="70">
        <v>12</v>
      </c>
      <c r="AM36" s="86">
        <f t="shared" si="0"/>
        <v>12</v>
      </c>
      <c r="AN36" s="55">
        <f t="shared" si="0"/>
        <v>0</v>
      </c>
      <c r="AO36" s="70">
        <f t="shared" si="1"/>
        <v>12</v>
      </c>
      <c r="AP36" s="93"/>
      <c r="AQ36" s="34"/>
      <c r="AR36" s="33"/>
      <c r="AS36" s="33"/>
      <c r="AT36" s="33"/>
      <c r="AU36" s="33"/>
      <c r="AV36" s="33"/>
      <c r="AW36" s="33"/>
      <c r="AX36" s="33"/>
      <c r="AY36" s="33"/>
    </row>
    <row r="37" spans="1:51" s="35" customFormat="1" ht="21" customHeight="1" x14ac:dyDescent="0.2">
      <c r="A37" s="84" t="s">
        <v>49</v>
      </c>
      <c r="B37" s="85">
        <v>9</v>
      </c>
      <c r="C37" s="86"/>
      <c r="D37" s="55"/>
      <c r="E37" s="69">
        <v>0</v>
      </c>
      <c r="F37" s="86"/>
      <c r="G37" s="55"/>
      <c r="H37" s="69">
        <v>0</v>
      </c>
      <c r="I37" s="86"/>
      <c r="J37" s="55"/>
      <c r="K37" s="56">
        <v>0</v>
      </c>
      <c r="L37" s="86"/>
      <c r="M37" s="55"/>
      <c r="N37" s="56">
        <v>0</v>
      </c>
      <c r="O37" s="86"/>
      <c r="P37" s="55"/>
      <c r="Q37" s="56">
        <v>0</v>
      </c>
      <c r="R37" s="86"/>
      <c r="S37" s="55"/>
      <c r="T37" s="69">
        <v>0</v>
      </c>
      <c r="U37" s="86"/>
      <c r="V37" s="55"/>
      <c r="W37" s="69">
        <v>0</v>
      </c>
      <c r="X37" s="86"/>
      <c r="Y37" s="55"/>
      <c r="Z37" s="69">
        <v>0</v>
      </c>
      <c r="AA37" s="86"/>
      <c r="AB37" s="55"/>
      <c r="AC37" s="69">
        <v>0</v>
      </c>
      <c r="AD37" s="86"/>
      <c r="AE37" s="55"/>
      <c r="AF37" s="69">
        <v>0</v>
      </c>
      <c r="AG37" s="86"/>
      <c r="AH37" s="55"/>
      <c r="AI37" s="69">
        <v>0</v>
      </c>
      <c r="AJ37" s="86">
        <v>9</v>
      </c>
      <c r="AK37" s="55"/>
      <c r="AL37" s="70">
        <v>9</v>
      </c>
      <c r="AM37" s="86">
        <f t="shared" si="0"/>
        <v>9</v>
      </c>
      <c r="AN37" s="55">
        <f t="shared" si="0"/>
        <v>0</v>
      </c>
      <c r="AO37" s="70">
        <f t="shared" si="1"/>
        <v>9</v>
      </c>
      <c r="AP37" s="93"/>
      <c r="AQ37" s="34"/>
      <c r="AR37" s="33"/>
      <c r="AS37" s="33"/>
      <c r="AT37" s="33"/>
      <c r="AU37" s="33"/>
      <c r="AV37" s="33"/>
      <c r="AW37" s="33"/>
      <c r="AX37" s="33"/>
      <c r="AY37" s="33"/>
    </row>
    <row r="38" spans="1:51" s="35" customFormat="1" ht="21" customHeight="1" x14ac:dyDescent="0.2">
      <c r="A38" s="87" t="s">
        <v>50</v>
      </c>
      <c r="B38" s="42">
        <v>6</v>
      </c>
      <c r="C38" s="43">
        <v>1</v>
      </c>
      <c r="D38" s="44">
        <v>0</v>
      </c>
      <c r="E38" s="57">
        <v>1</v>
      </c>
      <c r="F38" s="43">
        <v>0</v>
      </c>
      <c r="G38" s="44">
        <v>0</v>
      </c>
      <c r="H38" s="57">
        <v>0</v>
      </c>
      <c r="I38" s="43">
        <v>0</v>
      </c>
      <c r="J38" s="44">
        <v>0</v>
      </c>
      <c r="K38" s="71">
        <v>0</v>
      </c>
      <c r="L38" s="43">
        <v>0</v>
      </c>
      <c r="M38" s="44">
        <v>0</v>
      </c>
      <c r="N38" s="57">
        <v>0</v>
      </c>
      <c r="O38" s="43">
        <v>0</v>
      </c>
      <c r="P38" s="44">
        <v>0</v>
      </c>
      <c r="Q38" s="71">
        <v>0</v>
      </c>
      <c r="R38" s="43">
        <v>0</v>
      </c>
      <c r="S38" s="44">
        <v>0</v>
      </c>
      <c r="T38" s="57">
        <v>0</v>
      </c>
      <c r="U38" s="43">
        <v>0</v>
      </c>
      <c r="V38" s="44">
        <v>0</v>
      </c>
      <c r="W38" s="57">
        <v>0</v>
      </c>
      <c r="X38" s="43">
        <v>0</v>
      </c>
      <c r="Y38" s="44">
        <v>0</v>
      </c>
      <c r="Z38" s="71">
        <v>0</v>
      </c>
      <c r="AA38" s="43">
        <v>0</v>
      </c>
      <c r="AB38" s="44">
        <v>0</v>
      </c>
      <c r="AC38" s="71">
        <v>0</v>
      </c>
      <c r="AD38" s="43">
        <v>0</v>
      </c>
      <c r="AE38" s="44">
        <v>0</v>
      </c>
      <c r="AF38" s="71">
        <v>0</v>
      </c>
      <c r="AG38" s="43">
        <v>0</v>
      </c>
      <c r="AH38" s="44">
        <v>0</v>
      </c>
      <c r="AI38" s="57">
        <v>0</v>
      </c>
      <c r="AJ38" s="43">
        <v>5</v>
      </c>
      <c r="AK38" s="44">
        <v>0</v>
      </c>
      <c r="AL38" s="57">
        <v>5</v>
      </c>
      <c r="AM38" s="43">
        <f t="shared" si="0"/>
        <v>6</v>
      </c>
      <c r="AN38" s="44">
        <f t="shared" si="0"/>
        <v>0</v>
      </c>
      <c r="AO38" s="45">
        <f t="shared" si="1"/>
        <v>6</v>
      </c>
      <c r="AP38" s="5">
        <v>0</v>
      </c>
      <c r="AQ38" s="34"/>
      <c r="AR38" s="33"/>
      <c r="AS38" s="33"/>
      <c r="AT38" s="33"/>
      <c r="AU38" s="33"/>
      <c r="AV38" s="33"/>
      <c r="AW38" s="33"/>
      <c r="AX38" s="33"/>
      <c r="AY38" s="33"/>
    </row>
    <row r="39" spans="1:51" s="35" customFormat="1" ht="21" customHeight="1" x14ac:dyDescent="0.2">
      <c r="A39" s="81" t="s">
        <v>51</v>
      </c>
      <c r="B39" s="82">
        <v>16</v>
      </c>
      <c r="C39" s="83"/>
      <c r="D39" s="53"/>
      <c r="E39" s="67">
        <v>0</v>
      </c>
      <c r="F39" s="83"/>
      <c r="G39" s="53"/>
      <c r="H39" s="67">
        <v>0</v>
      </c>
      <c r="I39" s="83"/>
      <c r="J39" s="53"/>
      <c r="K39" s="67">
        <v>0</v>
      </c>
      <c r="L39" s="83"/>
      <c r="M39" s="53"/>
      <c r="N39" s="67">
        <v>0</v>
      </c>
      <c r="O39" s="83"/>
      <c r="P39" s="53"/>
      <c r="Q39" s="67">
        <v>0</v>
      </c>
      <c r="R39" s="83"/>
      <c r="S39" s="53"/>
      <c r="T39" s="67">
        <v>0</v>
      </c>
      <c r="U39" s="83"/>
      <c r="V39" s="53"/>
      <c r="W39" s="67">
        <v>0</v>
      </c>
      <c r="X39" s="83"/>
      <c r="Y39" s="53"/>
      <c r="Z39" s="67">
        <v>0</v>
      </c>
      <c r="AA39" s="83"/>
      <c r="AB39" s="53"/>
      <c r="AC39" s="67">
        <v>0</v>
      </c>
      <c r="AD39" s="83"/>
      <c r="AE39" s="53"/>
      <c r="AF39" s="67">
        <v>0</v>
      </c>
      <c r="AG39" s="83"/>
      <c r="AH39" s="53"/>
      <c r="AI39" s="67">
        <v>0</v>
      </c>
      <c r="AJ39" s="83">
        <v>16</v>
      </c>
      <c r="AK39" s="53"/>
      <c r="AL39" s="68">
        <v>16</v>
      </c>
      <c r="AM39" s="229">
        <f t="shared" si="0"/>
        <v>16</v>
      </c>
      <c r="AN39" s="230">
        <f t="shared" si="0"/>
        <v>0</v>
      </c>
      <c r="AO39" s="231">
        <f t="shared" si="1"/>
        <v>16</v>
      </c>
      <c r="AP39" s="92"/>
      <c r="AQ39" s="34"/>
      <c r="AR39" s="33"/>
      <c r="AS39" s="33"/>
      <c r="AT39" s="33"/>
      <c r="AU39" s="33"/>
      <c r="AV39" s="33"/>
      <c r="AW39" s="33"/>
      <c r="AX39" s="33"/>
      <c r="AY39" s="33"/>
    </row>
    <row r="40" spans="1:51" s="35" customFormat="1" ht="21" customHeight="1" x14ac:dyDescent="0.2">
      <c r="A40" s="84" t="s">
        <v>52</v>
      </c>
      <c r="B40" s="85">
        <v>9</v>
      </c>
      <c r="C40" s="86"/>
      <c r="D40" s="55"/>
      <c r="E40" s="69">
        <v>0</v>
      </c>
      <c r="F40" s="86"/>
      <c r="G40" s="55"/>
      <c r="H40" s="69">
        <v>0</v>
      </c>
      <c r="I40" s="86"/>
      <c r="J40" s="55"/>
      <c r="K40" s="56">
        <v>0</v>
      </c>
      <c r="L40" s="86"/>
      <c r="M40" s="55"/>
      <c r="N40" s="69">
        <v>0</v>
      </c>
      <c r="O40" s="86"/>
      <c r="P40" s="55"/>
      <c r="Q40" s="56">
        <v>0</v>
      </c>
      <c r="R40" s="86"/>
      <c r="S40" s="55"/>
      <c r="T40" s="69">
        <v>0</v>
      </c>
      <c r="U40" s="86"/>
      <c r="V40" s="55"/>
      <c r="W40" s="69">
        <v>0</v>
      </c>
      <c r="X40" s="86"/>
      <c r="Y40" s="55"/>
      <c r="Z40" s="69">
        <v>0</v>
      </c>
      <c r="AA40" s="86"/>
      <c r="AB40" s="55"/>
      <c r="AC40" s="69">
        <v>0</v>
      </c>
      <c r="AD40" s="86"/>
      <c r="AE40" s="55"/>
      <c r="AF40" s="69">
        <v>0</v>
      </c>
      <c r="AG40" s="86"/>
      <c r="AH40" s="55"/>
      <c r="AI40" s="69">
        <v>0</v>
      </c>
      <c r="AJ40" s="86">
        <v>9</v>
      </c>
      <c r="AK40" s="55"/>
      <c r="AL40" s="70">
        <v>9</v>
      </c>
      <c r="AM40" s="86">
        <f t="shared" si="0"/>
        <v>9</v>
      </c>
      <c r="AN40" s="55">
        <f t="shared" si="0"/>
        <v>0</v>
      </c>
      <c r="AO40" s="70">
        <f t="shared" si="1"/>
        <v>9</v>
      </c>
      <c r="AP40" s="93"/>
      <c r="AQ40" s="34"/>
      <c r="AR40" s="33"/>
      <c r="AS40" s="33"/>
      <c r="AT40" s="33"/>
      <c r="AU40" s="33"/>
      <c r="AV40" s="33"/>
      <c r="AW40" s="33"/>
      <c r="AX40" s="33"/>
      <c r="AY40" s="33"/>
    </row>
    <row r="41" spans="1:51" s="35" customFormat="1" ht="21" customHeight="1" x14ac:dyDescent="0.2">
      <c r="A41" s="84" t="s">
        <v>53</v>
      </c>
      <c r="B41" s="85">
        <v>9</v>
      </c>
      <c r="C41" s="86"/>
      <c r="D41" s="55"/>
      <c r="E41" s="69">
        <v>0</v>
      </c>
      <c r="F41" s="86"/>
      <c r="G41" s="55"/>
      <c r="H41" s="69">
        <v>0</v>
      </c>
      <c r="I41" s="86"/>
      <c r="J41" s="55"/>
      <c r="K41" s="56">
        <v>0</v>
      </c>
      <c r="L41" s="86"/>
      <c r="M41" s="55"/>
      <c r="N41" s="69">
        <v>0</v>
      </c>
      <c r="O41" s="86"/>
      <c r="P41" s="55"/>
      <c r="Q41" s="56">
        <v>0</v>
      </c>
      <c r="R41" s="86"/>
      <c r="S41" s="55"/>
      <c r="T41" s="69">
        <v>0</v>
      </c>
      <c r="U41" s="86"/>
      <c r="V41" s="55"/>
      <c r="W41" s="69">
        <v>0</v>
      </c>
      <c r="X41" s="86"/>
      <c r="Y41" s="55"/>
      <c r="Z41" s="69">
        <v>0</v>
      </c>
      <c r="AA41" s="86"/>
      <c r="AB41" s="55"/>
      <c r="AC41" s="69">
        <v>0</v>
      </c>
      <c r="AD41" s="86"/>
      <c r="AE41" s="55"/>
      <c r="AF41" s="69">
        <v>0</v>
      </c>
      <c r="AG41" s="86"/>
      <c r="AH41" s="55"/>
      <c r="AI41" s="69">
        <v>0</v>
      </c>
      <c r="AJ41" s="86">
        <v>9</v>
      </c>
      <c r="AK41" s="55"/>
      <c r="AL41" s="70">
        <v>9</v>
      </c>
      <c r="AM41" s="86">
        <f t="shared" si="0"/>
        <v>9</v>
      </c>
      <c r="AN41" s="55">
        <f t="shared" si="0"/>
        <v>0</v>
      </c>
      <c r="AO41" s="70">
        <f t="shared" si="1"/>
        <v>9</v>
      </c>
      <c r="AP41" s="93"/>
      <c r="AQ41" s="34"/>
      <c r="AR41" s="33"/>
      <c r="AS41" s="33"/>
      <c r="AT41" s="33"/>
      <c r="AU41" s="33"/>
      <c r="AV41" s="33"/>
      <c r="AW41" s="33"/>
      <c r="AX41" s="33"/>
      <c r="AY41" s="33"/>
    </row>
    <row r="42" spans="1:51" s="35" customFormat="1" ht="21" customHeight="1" x14ac:dyDescent="0.2">
      <c r="A42" s="87" t="s">
        <v>54</v>
      </c>
      <c r="B42" s="42">
        <v>23</v>
      </c>
      <c r="C42" s="43">
        <v>0</v>
      </c>
      <c r="D42" s="44">
        <v>0</v>
      </c>
      <c r="E42" s="57">
        <v>0</v>
      </c>
      <c r="F42" s="43">
        <v>0</v>
      </c>
      <c r="G42" s="44">
        <v>0</v>
      </c>
      <c r="H42" s="57">
        <v>0</v>
      </c>
      <c r="I42" s="43">
        <v>0</v>
      </c>
      <c r="J42" s="44">
        <v>0</v>
      </c>
      <c r="K42" s="71">
        <v>0</v>
      </c>
      <c r="L42" s="43">
        <v>0</v>
      </c>
      <c r="M42" s="44">
        <v>0</v>
      </c>
      <c r="N42" s="57">
        <v>0</v>
      </c>
      <c r="O42" s="43">
        <v>0</v>
      </c>
      <c r="P42" s="44">
        <v>0</v>
      </c>
      <c r="Q42" s="71">
        <v>0</v>
      </c>
      <c r="R42" s="43">
        <v>0</v>
      </c>
      <c r="S42" s="44">
        <v>0</v>
      </c>
      <c r="T42" s="57">
        <v>0</v>
      </c>
      <c r="U42" s="43">
        <v>0</v>
      </c>
      <c r="V42" s="44">
        <v>0</v>
      </c>
      <c r="W42" s="57">
        <v>0</v>
      </c>
      <c r="X42" s="43">
        <v>0</v>
      </c>
      <c r="Y42" s="44">
        <v>0</v>
      </c>
      <c r="Z42" s="71">
        <v>0</v>
      </c>
      <c r="AA42" s="43">
        <v>0</v>
      </c>
      <c r="AB42" s="44">
        <v>0</v>
      </c>
      <c r="AC42" s="71">
        <v>0</v>
      </c>
      <c r="AD42" s="43">
        <v>0</v>
      </c>
      <c r="AE42" s="44">
        <v>0</v>
      </c>
      <c r="AF42" s="71">
        <v>0</v>
      </c>
      <c r="AG42" s="43">
        <v>0</v>
      </c>
      <c r="AH42" s="44">
        <v>0</v>
      </c>
      <c r="AI42" s="57">
        <v>0</v>
      </c>
      <c r="AJ42" s="43">
        <v>22</v>
      </c>
      <c r="AK42" s="44">
        <v>1</v>
      </c>
      <c r="AL42" s="57">
        <v>23</v>
      </c>
      <c r="AM42" s="43">
        <f t="shared" si="0"/>
        <v>22</v>
      </c>
      <c r="AN42" s="44">
        <f t="shared" si="0"/>
        <v>1</v>
      </c>
      <c r="AO42" s="45">
        <f t="shared" si="1"/>
        <v>23</v>
      </c>
      <c r="AP42" s="5">
        <v>0</v>
      </c>
      <c r="AQ42" s="34"/>
      <c r="AR42" s="33"/>
      <c r="AS42" s="33"/>
      <c r="AT42" s="33"/>
      <c r="AU42" s="33"/>
      <c r="AV42" s="33"/>
      <c r="AW42" s="33"/>
      <c r="AX42" s="33"/>
      <c r="AY42" s="33"/>
    </row>
    <row r="43" spans="1:51" s="35" customFormat="1" ht="21" customHeight="1" x14ac:dyDescent="0.2">
      <c r="A43" s="81" t="s">
        <v>55</v>
      </c>
      <c r="B43" s="82">
        <v>31</v>
      </c>
      <c r="C43" s="83"/>
      <c r="D43" s="53"/>
      <c r="E43" s="67">
        <v>0</v>
      </c>
      <c r="F43" s="83"/>
      <c r="G43" s="53"/>
      <c r="H43" s="67">
        <v>0</v>
      </c>
      <c r="I43" s="83"/>
      <c r="J43" s="53"/>
      <c r="K43" s="67">
        <v>0</v>
      </c>
      <c r="L43" s="83"/>
      <c r="M43" s="53"/>
      <c r="N43" s="67">
        <v>0</v>
      </c>
      <c r="O43" s="83"/>
      <c r="P43" s="53"/>
      <c r="Q43" s="67">
        <v>0</v>
      </c>
      <c r="R43" s="83"/>
      <c r="S43" s="53"/>
      <c r="T43" s="67">
        <v>0</v>
      </c>
      <c r="U43" s="83"/>
      <c r="V43" s="53"/>
      <c r="W43" s="67">
        <v>0</v>
      </c>
      <c r="X43" s="83"/>
      <c r="Y43" s="53"/>
      <c r="Z43" s="67">
        <v>0</v>
      </c>
      <c r="AA43" s="83"/>
      <c r="AB43" s="53"/>
      <c r="AC43" s="67">
        <v>0</v>
      </c>
      <c r="AD43" s="83"/>
      <c r="AE43" s="53"/>
      <c r="AF43" s="67">
        <v>0</v>
      </c>
      <c r="AG43" s="83"/>
      <c r="AH43" s="53"/>
      <c r="AI43" s="67">
        <v>0</v>
      </c>
      <c r="AJ43" s="83">
        <v>30</v>
      </c>
      <c r="AK43" s="53">
        <v>1</v>
      </c>
      <c r="AL43" s="68">
        <v>31</v>
      </c>
      <c r="AM43" s="229">
        <f t="shared" si="0"/>
        <v>30</v>
      </c>
      <c r="AN43" s="230">
        <f t="shared" si="0"/>
        <v>1</v>
      </c>
      <c r="AO43" s="231">
        <f t="shared" si="1"/>
        <v>31</v>
      </c>
      <c r="AP43" s="267"/>
      <c r="AQ43" s="34"/>
      <c r="AR43" s="33"/>
      <c r="AS43" s="33"/>
      <c r="AT43" s="33"/>
      <c r="AU43" s="33"/>
      <c r="AV43" s="33"/>
      <c r="AW43" s="33"/>
      <c r="AX43" s="33"/>
      <c r="AY43" s="33"/>
    </row>
    <row r="44" spans="1:51" s="35" customFormat="1" ht="21" customHeight="1" x14ac:dyDescent="0.2">
      <c r="A44" s="84" t="s">
        <v>56</v>
      </c>
      <c r="B44" s="85">
        <v>10</v>
      </c>
      <c r="C44" s="86">
        <v>0</v>
      </c>
      <c r="D44" s="55">
        <v>0</v>
      </c>
      <c r="E44" s="69">
        <v>0</v>
      </c>
      <c r="F44" s="86">
        <v>0</v>
      </c>
      <c r="G44" s="55">
        <v>0</v>
      </c>
      <c r="H44" s="69">
        <v>0</v>
      </c>
      <c r="I44" s="86">
        <v>0</v>
      </c>
      <c r="J44" s="55">
        <v>0</v>
      </c>
      <c r="K44" s="56">
        <v>0</v>
      </c>
      <c r="L44" s="86">
        <v>0</v>
      </c>
      <c r="M44" s="55">
        <v>0</v>
      </c>
      <c r="N44" s="69">
        <v>0</v>
      </c>
      <c r="O44" s="86">
        <v>0</v>
      </c>
      <c r="P44" s="55">
        <v>0</v>
      </c>
      <c r="Q44" s="56">
        <v>0</v>
      </c>
      <c r="R44" s="86">
        <v>0</v>
      </c>
      <c r="S44" s="55">
        <v>0</v>
      </c>
      <c r="T44" s="69">
        <v>0</v>
      </c>
      <c r="U44" s="86">
        <v>0</v>
      </c>
      <c r="V44" s="55">
        <v>0</v>
      </c>
      <c r="W44" s="69">
        <v>0</v>
      </c>
      <c r="X44" s="86">
        <v>0</v>
      </c>
      <c r="Y44" s="55">
        <v>0</v>
      </c>
      <c r="Z44" s="69">
        <v>0</v>
      </c>
      <c r="AA44" s="86">
        <v>0</v>
      </c>
      <c r="AB44" s="55">
        <v>0</v>
      </c>
      <c r="AC44" s="69">
        <v>0</v>
      </c>
      <c r="AD44" s="86">
        <v>0</v>
      </c>
      <c r="AE44" s="55">
        <v>0</v>
      </c>
      <c r="AF44" s="69">
        <v>0</v>
      </c>
      <c r="AG44" s="86">
        <v>0</v>
      </c>
      <c r="AH44" s="55">
        <v>0</v>
      </c>
      <c r="AI44" s="69">
        <v>0</v>
      </c>
      <c r="AJ44" s="86">
        <v>10</v>
      </c>
      <c r="AK44" s="55">
        <v>0</v>
      </c>
      <c r="AL44" s="70">
        <v>10</v>
      </c>
      <c r="AM44" s="86">
        <f t="shared" si="0"/>
        <v>10</v>
      </c>
      <c r="AN44" s="55">
        <f t="shared" si="0"/>
        <v>0</v>
      </c>
      <c r="AO44" s="70">
        <f t="shared" si="1"/>
        <v>10</v>
      </c>
      <c r="AP44" s="268"/>
      <c r="AQ44" s="34"/>
      <c r="AR44" s="33"/>
      <c r="AS44" s="33"/>
      <c r="AT44" s="33"/>
      <c r="AU44" s="33"/>
      <c r="AV44" s="33"/>
      <c r="AW44" s="33"/>
      <c r="AX44" s="33"/>
      <c r="AY44" s="33"/>
    </row>
    <row r="45" spans="1:51" s="35" customFormat="1" ht="21" customHeight="1" x14ac:dyDescent="0.2">
      <c r="A45" s="84" t="s">
        <v>57</v>
      </c>
      <c r="B45" s="85">
        <v>8</v>
      </c>
      <c r="C45" s="86"/>
      <c r="D45" s="55"/>
      <c r="E45" s="69">
        <v>0</v>
      </c>
      <c r="F45" s="86"/>
      <c r="G45" s="55"/>
      <c r="H45" s="69">
        <v>0</v>
      </c>
      <c r="I45" s="86"/>
      <c r="J45" s="55"/>
      <c r="K45" s="56">
        <v>0</v>
      </c>
      <c r="L45" s="86"/>
      <c r="M45" s="55"/>
      <c r="N45" s="69">
        <v>0</v>
      </c>
      <c r="O45" s="86"/>
      <c r="P45" s="55"/>
      <c r="Q45" s="56">
        <v>0</v>
      </c>
      <c r="R45" s="86"/>
      <c r="S45" s="55"/>
      <c r="T45" s="69">
        <v>0</v>
      </c>
      <c r="U45" s="86"/>
      <c r="V45" s="55"/>
      <c r="W45" s="69">
        <v>0</v>
      </c>
      <c r="X45" s="86"/>
      <c r="Y45" s="55"/>
      <c r="Z45" s="69">
        <v>0</v>
      </c>
      <c r="AA45" s="86"/>
      <c r="AB45" s="55"/>
      <c r="AC45" s="69">
        <v>0</v>
      </c>
      <c r="AD45" s="86"/>
      <c r="AE45" s="55"/>
      <c r="AF45" s="69">
        <v>0</v>
      </c>
      <c r="AG45" s="86"/>
      <c r="AH45" s="55"/>
      <c r="AI45" s="69">
        <v>0</v>
      </c>
      <c r="AJ45" s="86">
        <v>8</v>
      </c>
      <c r="AK45" s="55"/>
      <c r="AL45" s="70">
        <v>8</v>
      </c>
      <c r="AM45" s="86">
        <f t="shared" si="0"/>
        <v>8</v>
      </c>
      <c r="AN45" s="55">
        <f t="shared" si="0"/>
        <v>0</v>
      </c>
      <c r="AO45" s="70">
        <f>SUM(AM45:AN45)</f>
        <v>8</v>
      </c>
      <c r="AP45" s="268"/>
      <c r="AQ45" s="34"/>
      <c r="AR45" s="33"/>
      <c r="AS45" s="33"/>
      <c r="AT45" s="33"/>
      <c r="AU45" s="33"/>
      <c r="AV45" s="33"/>
      <c r="AW45" s="33"/>
      <c r="AX45" s="33"/>
      <c r="AY45" s="33"/>
    </row>
    <row r="46" spans="1:51" s="35" customFormat="1" ht="21" customHeight="1" x14ac:dyDescent="0.2">
      <c r="A46" s="84" t="s">
        <v>58</v>
      </c>
      <c r="B46" s="85">
        <v>31</v>
      </c>
      <c r="C46" s="86"/>
      <c r="D46" s="55"/>
      <c r="E46" s="69">
        <v>0</v>
      </c>
      <c r="F46" s="86"/>
      <c r="G46" s="55"/>
      <c r="H46" s="69">
        <v>0</v>
      </c>
      <c r="I46" s="86"/>
      <c r="J46" s="55"/>
      <c r="K46" s="56">
        <v>0</v>
      </c>
      <c r="L46" s="86"/>
      <c r="M46" s="55"/>
      <c r="N46" s="69">
        <v>0</v>
      </c>
      <c r="O46" s="86"/>
      <c r="P46" s="55"/>
      <c r="Q46" s="56">
        <v>0</v>
      </c>
      <c r="R46" s="86"/>
      <c r="S46" s="55"/>
      <c r="T46" s="69">
        <v>0</v>
      </c>
      <c r="U46" s="86"/>
      <c r="V46" s="55"/>
      <c r="W46" s="69">
        <v>0</v>
      </c>
      <c r="X46" s="86"/>
      <c r="Y46" s="55"/>
      <c r="Z46" s="69">
        <v>0</v>
      </c>
      <c r="AA46" s="86"/>
      <c r="AB46" s="55"/>
      <c r="AC46" s="69">
        <v>0</v>
      </c>
      <c r="AD46" s="86"/>
      <c r="AE46" s="55"/>
      <c r="AF46" s="69">
        <v>0</v>
      </c>
      <c r="AG46" s="86"/>
      <c r="AH46" s="55"/>
      <c r="AI46" s="69">
        <v>0</v>
      </c>
      <c r="AJ46" s="86">
        <v>31</v>
      </c>
      <c r="AK46" s="55"/>
      <c r="AL46" s="70">
        <v>31</v>
      </c>
      <c r="AM46" s="86">
        <f t="shared" si="0"/>
        <v>31</v>
      </c>
      <c r="AN46" s="55">
        <f t="shared" si="0"/>
        <v>0</v>
      </c>
      <c r="AO46" s="70">
        <f>SUM(AM46:AN46)</f>
        <v>31</v>
      </c>
      <c r="AP46" s="268">
        <v>0</v>
      </c>
      <c r="AQ46" s="34"/>
      <c r="AR46" s="33"/>
      <c r="AS46" s="33"/>
      <c r="AT46" s="33"/>
      <c r="AU46" s="33"/>
      <c r="AV46" s="33"/>
      <c r="AW46" s="33"/>
      <c r="AX46" s="33"/>
      <c r="AY46" s="33"/>
    </row>
    <row r="47" spans="1:51" s="35" customFormat="1" ht="21" customHeight="1" x14ac:dyDescent="0.2">
      <c r="A47" s="84" t="s">
        <v>59</v>
      </c>
      <c r="B47" s="85">
        <v>4</v>
      </c>
      <c r="C47" s="86"/>
      <c r="D47" s="55"/>
      <c r="E47" s="69">
        <v>0</v>
      </c>
      <c r="F47" s="86"/>
      <c r="G47" s="55"/>
      <c r="H47" s="69">
        <v>0</v>
      </c>
      <c r="I47" s="86"/>
      <c r="J47" s="55"/>
      <c r="K47" s="56">
        <v>0</v>
      </c>
      <c r="L47" s="86"/>
      <c r="M47" s="55"/>
      <c r="N47" s="69">
        <v>0</v>
      </c>
      <c r="O47" s="86"/>
      <c r="P47" s="55"/>
      <c r="Q47" s="56">
        <v>0</v>
      </c>
      <c r="R47" s="86"/>
      <c r="S47" s="55"/>
      <c r="T47" s="69">
        <v>0</v>
      </c>
      <c r="U47" s="86"/>
      <c r="V47" s="55"/>
      <c r="W47" s="69">
        <v>0</v>
      </c>
      <c r="X47" s="86"/>
      <c r="Y47" s="55"/>
      <c r="Z47" s="69">
        <v>0</v>
      </c>
      <c r="AA47" s="86"/>
      <c r="AB47" s="55"/>
      <c r="AC47" s="69">
        <v>0</v>
      </c>
      <c r="AD47" s="86"/>
      <c r="AE47" s="55"/>
      <c r="AF47" s="69">
        <v>0</v>
      </c>
      <c r="AG47" s="86"/>
      <c r="AH47" s="55"/>
      <c r="AI47" s="69">
        <v>0</v>
      </c>
      <c r="AJ47" s="86">
        <v>4</v>
      </c>
      <c r="AK47" s="55"/>
      <c r="AL47" s="70">
        <v>4</v>
      </c>
      <c r="AM47" s="86">
        <f t="shared" si="0"/>
        <v>4</v>
      </c>
      <c r="AN47" s="55">
        <f t="shared" si="0"/>
        <v>0</v>
      </c>
      <c r="AO47" s="70">
        <f t="shared" ref="AO47:AO50" si="2">SUM(AM47:AN47)</f>
        <v>4</v>
      </c>
      <c r="AP47" s="268"/>
      <c r="AQ47" s="34"/>
      <c r="AR47" s="33"/>
      <c r="AS47" s="33"/>
      <c r="AT47" s="33"/>
      <c r="AU47" s="33"/>
      <c r="AV47" s="33"/>
      <c r="AW47" s="33"/>
      <c r="AX47" s="33"/>
      <c r="AY47" s="33"/>
    </row>
    <row r="48" spans="1:51" s="35" customFormat="1" ht="21" customHeight="1" x14ac:dyDescent="0.2">
      <c r="A48" s="84" t="s">
        <v>60</v>
      </c>
      <c r="B48" s="85">
        <v>17</v>
      </c>
      <c r="C48" s="86">
        <v>0</v>
      </c>
      <c r="D48" s="55">
        <v>0</v>
      </c>
      <c r="E48" s="69">
        <v>0</v>
      </c>
      <c r="F48" s="86">
        <v>0</v>
      </c>
      <c r="G48" s="55">
        <v>0</v>
      </c>
      <c r="H48" s="69">
        <v>0</v>
      </c>
      <c r="I48" s="86">
        <v>0</v>
      </c>
      <c r="J48" s="55">
        <v>0</v>
      </c>
      <c r="K48" s="56">
        <v>0</v>
      </c>
      <c r="L48" s="86">
        <v>0</v>
      </c>
      <c r="M48" s="55">
        <v>0</v>
      </c>
      <c r="N48" s="69">
        <v>0</v>
      </c>
      <c r="O48" s="86">
        <v>0</v>
      </c>
      <c r="P48" s="55">
        <v>0</v>
      </c>
      <c r="Q48" s="56">
        <v>0</v>
      </c>
      <c r="R48" s="86">
        <v>0</v>
      </c>
      <c r="S48" s="55">
        <v>0</v>
      </c>
      <c r="T48" s="69">
        <v>0</v>
      </c>
      <c r="U48" s="86">
        <v>0</v>
      </c>
      <c r="V48" s="55">
        <v>0</v>
      </c>
      <c r="W48" s="69">
        <v>0</v>
      </c>
      <c r="X48" s="86">
        <v>0</v>
      </c>
      <c r="Y48" s="55">
        <v>0</v>
      </c>
      <c r="Z48" s="69">
        <v>0</v>
      </c>
      <c r="AA48" s="86">
        <v>0</v>
      </c>
      <c r="AB48" s="55">
        <v>0</v>
      </c>
      <c r="AC48" s="69">
        <v>0</v>
      </c>
      <c r="AD48" s="86">
        <v>0</v>
      </c>
      <c r="AE48" s="55">
        <v>0</v>
      </c>
      <c r="AF48" s="69">
        <v>0</v>
      </c>
      <c r="AG48" s="86">
        <v>0</v>
      </c>
      <c r="AH48" s="55">
        <v>0</v>
      </c>
      <c r="AI48" s="69">
        <v>0</v>
      </c>
      <c r="AJ48" s="86">
        <v>17</v>
      </c>
      <c r="AK48" s="55">
        <v>0</v>
      </c>
      <c r="AL48" s="70">
        <v>17</v>
      </c>
      <c r="AM48" s="86">
        <f t="shared" si="0"/>
        <v>17</v>
      </c>
      <c r="AN48" s="55">
        <f t="shared" si="0"/>
        <v>0</v>
      </c>
      <c r="AO48" s="70">
        <f t="shared" si="2"/>
        <v>17</v>
      </c>
      <c r="AP48" s="268"/>
      <c r="AQ48" s="34"/>
      <c r="AR48" s="33"/>
      <c r="AS48" s="33"/>
      <c r="AT48" s="33"/>
      <c r="AU48" s="33"/>
      <c r="AV48" s="33"/>
      <c r="AW48" s="33"/>
      <c r="AX48" s="33"/>
      <c r="AY48" s="33"/>
    </row>
    <row r="49" spans="1:51" s="35" customFormat="1" ht="21" customHeight="1" x14ac:dyDescent="0.2">
      <c r="A49" s="84" t="s">
        <v>61</v>
      </c>
      <c r="B49" s="85">
        <v>24</v>
      </c>
      <c r="C49" s="86"/>
      <c r="D49" s="55"/>
      <c r="E49" s="69">
        <v>0</v>
      </c>
      <c r="F49" s="86"/>
      <c r="G49" s="55"/>
      <c r="H49" s="69">
        <v>0</v>
      </c>
      <c r="I49" s="86"/>
      <c r="J49" s="55"/>
      <c r="K49" s="56">
        <v>0</v>
      </c>
      <c r="L49" s="86"/>
      <c r="M49" s="55"/>
      <c r="N49" s="69">
        <v>0</v>
      </c>
      <c r="O49" s="86"/>
      <c r="P49" s="55"/>
      <c r="Q49" s="56">
        <v>0</v>
      </c>
      <c r="R49" s="86"/>
      <c r="S49" s="55"/>
      <c r="T49" s="69">
        <v>0</v>
      </c>
      <c r="U49" s="86"/>
      <c r="V49" s="55"/>
      <c r="W49" s="69">
        <v>0</v>
      </c>
      <c r="X49" s="86"/>
      <c r="Y49" s="55"/>
      <c r="Z49" s="69">
        <v>0</v>
      </c>
      <c r="AA49" s="86"/>
      <c r="AB49" s="55"/>
      <c r="AC49" s="69">
        <v>0</v>
      </c>
      <c r="AD49" s="86"/>
      <c r="AE49" s="55"/>
      <c r="AF49" s="69">
        <v>0</v>
      </c>
      <c r="AG49" s="86"/>
      <c r="AH49" s="55"/>
      <c r="AI49" s="69">
        <v>0</v>
      </c>
      <c r="AJ49" s="86">
        <v>24</v>
      </c>
      <c r="AK49" s="55"/>
      <c r="AL49" s="70">
        <v>24</v>
      </c>
      <c r="AM49" s="86">
        <f t="shared" si="0"/>
        <v>24</v>
      </c>
      <c r="AN49" s="55">
        <f t="shared" si="0"/>
        <v>0</v>
      </c>
      <c r="AO49" s="70">
        <f t="shared" si="2"/>
        <v>24</v>
      </c>
      <c r="AP49" s="268">
        <v>0</v>
      </c>
      <c r="AQ49" s="34"/>
      <c r="AR49" s="33"/>
      <c r="AS49" s="33"/>
      <c r="AT49" s="33"/>
      <c r="AU49" s="33"/>
      <c r="AV49" s="33"/>
      <c r="AW49" s="33"/>
      <c r="AX49" s="33"/>
      <c r="AY49" s="33"/>
    </row>
    <row r="50" spans="1:51" s="35" customFormat="1" ht="21" customHeight="1" x14ac:dyDescent="0.2">
      <c r="A50" s="87" t="s">
        <v>62</v>
      </c>
      <c r="B50" s="42">
        <v>30</v>
      </c>
      <c r="C50" s="43">
        <v>0</v>
      </c>
      <c r="D50" s="44">
        <v>0</v>
      </c>
      <c r="E50" s="71">
        <v>0</v>
      </c>
      <c r="F50" s="43">
        <v>0</v>
      </c>
      <c r="G50" s="44">
        <v>0</v>
      </c>
      <c r="H50" s="71">
        <v>0</v>
      </c>
      <c r="I50" s="43">
        <v>0</v>
      </c>
      <c r="J50" s="44">
        <v>0</v>
      </c>
      <c r="K50" s="71">
        <v>0</v>
      </c>
      <c r="L50" s="43">
        <v>0</v>
      </c>
      <c r="M50" s="44">
        <v>0</v>
      </c>
      <c r="N50" s="57">
        <v>0</v>
      </c>
      <c r="O50" s="43">
        <v>0</v>
      </c>
      <c r="P50" s="44">
        <v>0</v>
      </c>
      <c r="Q50" s="71">
        <v>0</v>
      </c>
      <c r="R50" s="43">
        <v>0</v>
      </c>
      <c r="S50" s="44">
        <v>0</v>
      </c>
      <c r="T50" s="71">
        <v>0</v>
      </c>
      <c r="U50" s="43">
        <v>0</v>
      </c>
      <c r="V50" s="44">
        <v>0</v>
      </c>
      <c r="W50" s="71">
        <v>0</v>
      </c>
      <c r="X50" s="43">
        <v>0</v>
      </c>
      <c r="Y50" s="44">
        <v>0</v>
      </c>
      <c r="Z50" s="71">
        <v>0</v>
      </c>
      <c r="AA50" s="43">
        <v>0</v>
      </c>
      <c r="AB50" s="44">
        <v>0</v>
      </c>
      <c r="AC50" s="71">
        <v>0</v>
      </c>
      <c r="AD50" s="43">
        <v>0</v>
      </c>
      <c r="AE50" s="44">
        <v>0</v>
      </c>
      <c r="AF50" s="71">
        <v>0</v>
      </c>
      <c r="AG50" s="43">
        <v>0</v>
      </c>
      <c r="AH50" s="44">
        <v>0</v>
      </c>
      <c r="AI50" s="71">
        <v>0</v>
      </c>
      <c r="AJ50" s="43">
        <v>30</v>
      </c>
      <c r="AK50" s="44">
        <v>0</v>
      </c>
      <c r="AL50" s="45">
        <v>30</v>
      </c>
      <c r="AM50" s="86">
        <f t="shared" si="0"/>
        <v>30</v>
      </c>
      <c r="AN50" s="55">
        <f t="shared" si="0"/>
        <v>0</v>
      </c>
      <c r="AO50" s="70">
        <f t="shared" si="2"/>
        <v>30</v>
      </c>
      <c r="AP50" s="5">
        <v>0</v>
      </c>
      <c r="AQ50" s="34"/>
      <c r="AR50" s="33"/>
      <c r="AS50" s="33"/>
      <c r="AT50" s="33"/>
      <c r="AU50" s="33"/>
      <c r="AV50" s="33"/>
      <c r="AW50" s="33"/>
      <c r="AX50" s="33"/>
      <c r="AY50" s="33"/>
    </row>
    <row r="51" spans="1:51" ht="21" customHeight="1" x14ac:dyDescent="0.2">
      <c r="A51" s="36" t="s">
        <v>11</v>
      </c>
      <c r="B51" s="41">
        <f>SUM(B4:B50)</f>
        <v>926</v>
      </c>
      <c r="C51" s="103">
        <f t="shared" ref="C51:AO51" si="3">SUM(C4:C50)</f>
        <v>1</v>
      </c>
      <c r="D51" s="39">
        <f t="shared" si="3"/>
        <v>0</v>
      </c>
      <c r="E51" s="102">
        <f t="shared" si="3"/>
        <v>1</v>
      </c>
      <c r="F51" s="103">
        <f t="shared" si="3"/>
        <v>0</v>
      </c>
      <c r="G51" s="39">
        <f t="shared" si="3"/>
        <v>0</v>
      </c>
      <c r="H51" s="102">
        <f t="shared" si="3"/>
        <v>0</v>
      </c>
      <c r="I51" s="103">
        <f t="shared" si="3"/>
        <v>0</v>
      </c>
      <c r="J51" s="39">
        <f t="shared" si="3"/>
        <v>0</v>
      </c>
      <c r="K51" s="102">
        <f t="shared" si="3"/>
        <v>0</v>
      </c>
      <c r="L51" s="103">
        <f t="shared" si="3"/>
        <v>0</v>
      </c>
      <c r="M51" s="39">
        <f t="shared" si="3"/>
        <v>0</v>
      </c>
      <c r="N51" s="102">
        <f t="shared" si="3"/>
        <v>0</v>
      </c>
      <c r="O51" s="103">
        <f>SUM(O4:O50)</f>
        <v>0</v>
      </c>
      <c r="P51" s="39">
        <f>SUM(P4:P50)</f>
        <v>0</v>
      </c>
      <c r="Q51" s="102">
        <f>SUM(Q4:Q50)</f>
        <v>0</v>
      </c>
      <c r="R51" s="103">
        <f t="shared" si="3"/>
        <v>0</v>
      </c>
      <c r="S51" s="39">
        <f t="shared" si="3"/>
        <v>0</v>
      </c>
      <c r="T51" s="102">
        <f t="shared" si="3"/>
        <v>0</v>
      </c>
      <c r="U51" s="103">
        <f t="shared" si="3"/>
        <v>0</v>
      </c>
      <c r="V51" s="39">
        <f t="shared" si="3"/>
        <v>0</v>
      </c>
      <c r="W51" s="102">
        <f t="shared" si="3"/>
        <v>0</v>
      </c>
      <c r="X51" s="103">
        <f t="shared" si="3"/>
        <v>0</v>
      </c>
      <c r="Y51" s="39">
        <f t="shared" si="3"/>
        <v>0</v>
      </c>
      <c r="Z51" s="102">
        <f t="shared" si="3"/>
        <v>0</v>
      </c>
      <c r="AA51" s="103">
        <f t="shared" si="3"/>
        <v>0</v>
      </c>
      <c r="AB51" s="39">
        <f t="shared" si="3"/>
        <v>0</v>
      </c>
      <c r="AC51" s="102">
        <f t="shared" si="3"/>
        <v>0</v>
      </c>
      <c r="AD51" s="103">
        <f t="shared" si="3"/>
        <v>0</v>
      </c>
      <c r="AE51" s="39">
        <f t="shared" si="3"/>
        <v>0</v>
      </c>
      <c r="AF51" s="102">
        <f t="shared" si="3"/>
        <v>0</v>
      </c>
      <c r="AG51" s="103">
        <f t="shared" si="3"/>
        <v>4</v>
      </c>
      <c r="AH51" s="39">
        <f t="shared" si="3"/>
        <v>0</v>
      </c>
      <c r="AI51" s="102">
        <f t="shared" si="3"/>
        <v>4</v>
      </c>
      <c r="AJ51" s="103">
        <f t="shared" si="3"/>
        <v>908</v>
      </c>
      <c r="AK51" s="39">
        <f t="shared" si="3"/>
        <v>12</v>
      </c>
      <c r="AL51" s="102">
        <f t="shared" si="3"/>
        <v>920</v>
      </c>
      <c r="AM51" s="103">
        <f t="shared" si="3"/>
        <v>913</v>
      </c>
      <c r="AN51" s="39">
        <f t="shared" si="3"/>
        <v>12</v>
      </c>
      <c r="AO51" s="102">
        <f t="shared" si="3"/>
        <v>925</v>
      </c>
      <c r="AP51" s="37">
        <v>1</v>
      </c>
    </row>
    <row r="52" spans="1:51" ht="14" x14ac:dyDescent="0.2">
      <c r="A52" s="358" t="s">
        <v>92</v>
      </c>
      <c r="B52" s="358"/>
      <c r="C52" s="228"/>
      <c r="D52" s="228"/>
      <c r="E52" s="228"/>
      <c r="F52" s="228"/>
      <c r="G52" s="228"/>
      <c r="H52" s="228"/>
      <c r="I52" s="228"/>
      <c r="J52" s="228"/>
      <c r="K52" s="228"/>
      <c r="L52" s="228"/>
      <c r="M52" s="228"/>
      <c r="N52" s="228"/>
      <c r="O52" s="228"/>
      <c r="P52" s="228"/>
      <c r="Q52" s="228"/>
      <c r="R52" s="228"/>
      <c r="S52" s="228"/>
      <c r="T52" s="228"/>
      <c r="U52" s="228"/>
      <c r="V52" s="228"/>
      <c r="W52" s="228"/>
      <c r="X52" s="228"/>
      <c r="Y52" s="228"/>
      <c r="Z52" s="228"/>
      <c r="AA52" s="228"/>
      <c r="AB52" s="228"/>
      <c r="AC52" s="228"/>
      <c r="AD52" s="228"/>
      <c r="AE52" s="228"/>
      <c r="AF52" s="228"/>
      <c r="AG52" s="228"/>
      <c r="AH52" s="228"/>
      <c r="AI52" s="228"/>
      <c r="AJ52" s="228"/>
      <c r="AK52" s="228"/>
      <c r="AL52" s="228"/>
      <c r="AM52" s="228"/>
    </row>
    <row r="53" spans="1:51" ht="15.5" x14ac:dyDescent="0.2">
      <c r="A53" s="357" t="s">
        <v>97</v>
      </c>
      <c r="B53" s="357"/>
      <c r="C53" s="357"/>
      <c r="D53" s="357"/>
      <c r="E53" s="357"/>
      <c r="F53" s="357"/>
      <c r="G53" s="357"/>
      <c r="H53" s="357"/>
      <c r="I53" s="357"/>
      <c r="J53" s="357"/>
      <c r="K53" s="357"/>
      <c r="L53" s="357"/>
      <c r="M53" s="357"/>
      <c r="N53" s="357"/>
      <c r="O53" s="357"/>
      <c r="P53" s="357"/>
      <c r="Q53" s="357"/>
      <c r="R53" s="357"/>
      <c r="S53" s="357"/>
      <c r="T53" s="357"/>
      <c r="U53" s="357"/>
      <c r="V53" s="357"/>
      <c r="W53" s="357"/>
      <c r="X53" s="357"/>
      <c r="Y53" s="357"/>
      <c r="Z53" s="357"/>
      <c r="AA53" s="357"/>
      <c r="AB53" s="357"/>
      <c r="AC53" s="357"/>
      <c r="AD53" s="357"/>
      <c r="AE53" s="357"/>
      <c r="AF53" s="357"/>
      <c r="AG53" s="357"/>
      <c r="AH53" s="357"/>
      <c r="AI53" s="357"/>
      <c r="AJ53" s="357"/>
      <c r="AK53" s="357"/>
      <c r="AL53" s="357"/>
      <c r="AM53" s="357"/>
      <c r="AN53" s="357"/>
      <c r="AO53" s="357"/>
      <c r="AP53" s="357"/>
    </row>
    <row r="54" spans="1:51" x14ac:dyDescent="0.2">
      <c r="I54" s="35"/>
      <c r="J54" s="35"/>
      <c r="K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51" x14ac:dyDescent="0.2">
      <c r="I55" s="35"/>
      <c r="J55" s="35"/>
      <c r="K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51" x14ac:dyDescent="0.2">
      <c r="I56" s="35"/>
      <c r="J56" s="35"/>
      <c r="K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51" x14ac:dyDescent="0.2">
      <c r="I57" s="35"/>
      <c r="J57" s="35"/>
      <c r="K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51" x14ac:dyDescent="0.2">
      <c r="I58" s="35"/>
      <c r="J58" s="35"/>
      <c r="K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51" x14ac:dyDescent="0.2">
      <c r="I59" s="35"/>
      <c r="J59" s="35"/>
      <c r="K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51" x14ac:dyDescent="0.2">
      <c r="I60" s="35"/>
      <c r="J60" s="35"/>
      <c r="K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51" x14ac:dyDescent="0.2">
      <c r="I61" s="35"/>
      <c r="J61" s="35"/>
      <c r="K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51" x14ac:dyDescent="0.2">
      <c r="I62" s="35"/>
      <c r="J62" s="35"/>
      <c r="K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51" x14ac:dyDescent="0.2">
      <c r="I63" s="35"/>
      <c r="J63" s="35"/>
      <c r="K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51" x14ac:dyDescent="0.2">
      <c r="I64" s="35"/>
      <c r="J64" s="35"/>
      <c r="K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9:26" x14ac:dyDescent="0.2">
      <c r="I65" s="35"/>
      <c r="J65" s="35"/>
      <c r="K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9:26" x14ac:dyDescent="0.2">
      <c r="I66" s="35"/>
      <c r="J66" s="35"/>
      <c r="K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9:26" x14ac:dyDescent="0.2">
      <c r="I67" s="35"/>
      <c r="J67" s="35"/>
      <c r="K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9:26" x14ac:dyDescent="0.2">
      <c r="I68" s="35"/>
      <c r="J68" s="35"/>
      <c r="K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9:26" x14ac:dyDescent="0.2">
      <c r="I69" s="35"/>
      <c r="J69" s="35"/>
      <c r="K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9:26" x14ac:dyDescent="0.2">
      <c r="I70" s="35"/>
      <c r="J70" s="35"/>
      <c r="K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9:26" x14ac:dyDescent="0.2">
      <c r="I71" s="35"/>
      <c r="J71" s="35"/>
      <c r="K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9:26" x14ac:dyDescent="0.2">
      <c r="I72" s="35"/>
      <c r="J72" s="35"/>
      <c r="K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9:26" x14ac:dyDescent="0.2">
      <c r="I73" s="35"/>
      <c r="J73" s="35"/>
      <c r="K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9:26" x14ac:dyDescent="0.2">
      <c r="I74" s="35"/>
      <c r="J74" s="35"/>
      <c r="K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9:26" x14ac:dyDescent="0.2">
      <c r="I75" s="35"/>
      <c r="J75" s="35"/>
      <c r="K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9:26" x14ac:dyDescent="0.2">
      <c r="I76" s="35"/>
      <c r="J76" s="35"/>
      <c r="K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9:26" x14ac:dyDescent="0.2">
      <c r="I77" s="35"/>
      <c r="J77" s="35"/>
      <c r="K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9:26" x14ac:dyDescent="0.2">
      <c r="I78" s="35"/>
      <c r="J78" s="35"/>
      <c r="K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9:26" x14ac:dyDescent="0.2">
      <c r="I79" s="35"/>
      <c r="J79" s="35"/>
      <c r="K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9:26" x14ac:dyDescent="0.2">
      <c r="I80" s="35"/>
      <c r="J80" s="35"/>
      <c r="K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9:26" x14ac:dyDescent="0.2">
      <c r="I81" s="35"/>
      <c r="J81" s="35"/>
      <c r="K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9:26" x14ac:dyDescent="0.2">
      <c r="I82" s="35"/>
      <c r="J82" s="35"/>
      <c r="K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9:26" x14ac:dyDescent="0.2">
      <c r="I83" s="35"/>
      <c r="J83" s="35"/>
      <c r="K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9:26" x14ac:dyDescent="0.2">
      <c r="I84" s="35"/>
      <c r="J84" s="35"/>
      <c r="K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9:26" x14ac:dyDescent="0.2">
      <c r="I85" s="35"/>
      <c r="J85" s="35"/>
      <c r="K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9:26" x14ac:dyDescent="0.2">
      <c r="I86" s="35"/>
      <c r="J86" s="35"/>
      <c r="K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9:26" x14ac:dyDescent="0.2">
      <c r="I87" s="35"/>
      <c r="J87" s="35"/>
      <c r="K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9:26" x14ac:dyDescent="0.2">
      <c r="I88" s="35"/>
      <c r="J88" s="35"/>
      <c r="K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9:26" x14ac:dyDescent="0.2">
      <c r="I89" s="35"/>
      <c r="J89" s="35"/>
      <c r="K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9:26" x14ac:dyDescent="0.2">
      <c r="I90" s="35"/>
      <c r="J90" s="35"/>
      <c r="K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9:26" x14ac:dyDescent="0.2">
      <c r="I91" s="35"/>
      <c r="J91" s="35"/>
      <c r="K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9:26" x14ac:dyDescent="0.2">
      <c r="I92" s="35"/>
      <c r="J92" s="35"/>
      <c r="K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9:26" x14ac:dyDescent="0.2">
      <c r="I93" s="35"/>
      <c r="J93" s="35"/>
      <c r="K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9:26" x14ac:dyDescent="0.2">
      <c r="I94" s="35"/>
      <c r="J94" s="35"/>
      <c r="K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spans="9:26" x14ac:dyDescent="0.2">
      <c r="I95" s="35"/>
      <c r="J95" s="35"/>
      <c r="K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spans="9:26" x14ac:dyDescent="0.2">
      <c r="I96" s="35"/>
      <c r="J96" s="35"/>
      <c r="K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spans="9:26" x14ac:dyDescent="0.2">
      <c r="I97" s="35"/>
      <c r="J97" s="35"/>
      <c r="K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spans="9:26" x14ac:dyDescent="0.2">
      <c r="I98" s="35"/>
      <c r="J98" s="35"/>
      <c r="K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spans="9:26" x14ac:dyDescent="0.2">
      <c r="I99" s="35"/>
      <c r="J99" s="35"/>
      <c r="K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</row>
  </sheetData>
  <mergeCells count="17">
    <mergeCell ref="R2:T2"/>
    <mergeCell ref="A53:AP53"/>
    <mergeCell ref="AP2:AP3"/>
    <mergeCell ref="O2:Q2"/>
    <mergeCell ref="U2:W2"/>
    <mergeCell ref="X2:Z2"/>
    <mergeCell ref="AD2:AF2"/>
    <mergeCell ref="AG2:AI2"/>
    <mergeCell ref="AJ2:AL2"/>
    <mergeCell ref="AA2:AC2"/>
    <mergeCell ref="A52:B52"/>
    <mergeCell ref="A2:B2"/>
    <mergeCell ref="C2:E2"/>
    <mergeCell ref="F2:H2"/>
    <mergeCell ref="I2:K2"/>
    <mergeCell ref="L2:N2"/>
    <mergeCell ref="AM2:AO2"/>
  </mergeCells>
  <phoneticPr fontId="1"/>
  <conditionalFormatting sqref="AJ1:AT1 AU1:IY51 A4:Z50 AD1:AF1 AD4:AL50 AQ2:AQ3 B1:N1 A54:IY65528 O1:Z2 C52:AC52 A51 AP4:AQ51">
    <cfRule type="cellIs" dxfId="54" priority="29" stopIfTrue="1" operator="equal">
      <formula>0</formula>
    </cfRule>
  </conditionalFormatting>
  <conditionalFormatting sqref="AG1:AI1">
    <cfRule type="cellIs" dxfId="53" priority="28" stopIfTrue="1" operator="equal">
      <formula>0</formula>
    </cfRule>
  </conditionalFormatting>
  <conditionalFormatting sqref="A1">
    <cfRule type="cellIs" dxfId="52" priority="27" stopIfTrue="1" operator="equal">
      <formula>0</formula>
    </cfRule>
  </conditionalFormatting>
  <conditionalFormatting sqref="O4:Q50">
    <cfRule type="cellIs" dxfId="51" priority="25" stopIfTrue="1" operator="equal">
      <formula>0</formula>
    </cfRule>
  </conditionalFormatting>
  <conditionalFormatting sqref="AD2:AF2">
    <cfRule type="cellIs" dxfId="50" priority="13" stopIfTrue="1" operator="equal">
      <formula>0</formula>
    </cfRule>
  </conditionalFormatting>
  <conditionalFormatting sqref="AA1:AC1 AA4:AC50">
    <cfRule type="cellIs" dxfId="49" priority="22" stopIfTrue="1" operator="equal">
      <formula>0</formula>
    </cfRule>
  </conditionalFormatting>
  <conditionalFormatting sqref="I2:Q2">
    <cfRule type="cellIs" dxfId="48" priority="11" stopIfTrue="1" operator="equal">
      <formula>0</formula>
    </cfRule>
  </conditionalFormatting>
  <conditionalFormatting sqref="AJ3:AO3 A3:Z3 AD3:AF3">
    <cfRule type="cellIs" dxfId="47" priority="20" stopIfTrue="1" operator="equal">
      <formula>0</formula>
    </cfRule>
  </conditionalFormatting>
  <conditionalFormatting sqref="AG3:AI3">
    <cfRule type="cellIs" dxfId="46" priority="19" stopIfTrue="1" operator="equal">
      <formula>0</formula>
    </cfRule>
  </conditionalFormatting>
  <conditionalFormatting sqref="O3:Q3">
    <cfRule type="cellIs" dxfId="45" priority="18" stopIfTrue="1" operator="equal">
      <formula>0</formula>
    </cfRule>
  </conditionalFormatting>
  <conditionalFormatting sqref="AP2">
    <cfRule type="cellIs" dxfId="44" priority="15" stopIfTrue="1" operator="equal">
      <formula>0</formula>
    </cfRule>
  </conditionalFormatting>
  <conditionalFormatting sqref="AA3:AC3">
    <cfRule type="cellIs" dxfId="43" priority="17" stopIfTrue="1" operator="equal">
      <formula>0</formula>
    </cfRule>
  </conditionalFormatting>
  <conditionalFormatting sqref="AP3">
    <cfRule type="cellIs" dxfId="42" priority="16" stopIfTrue="1" operator="equal">
      <formula>0</formula>
    </cfRule>
  </conditionalFormatting>
  <conditionalFormatting sqref="A2 AJ2 AM2 C2:H2 AG2">
    <cfRule type="cellIs" dxfId="41" priority="14" stopIfTrue="1" operator="equal">
      <formula>0</formula>
    </cfRule>
  </conditionalFormatting>
  <conditionalFormatting sqref="AA2:AC2">
    <cfRule type="cellIs" dxfId="40" priority="12" stopIfTrue="1" operator="equal">
      <formula>0</formula>
    </cfRule>
  </conditionalFormatting>
  <conditionalFormatting sqref="AN52:IV52 AQ53:IV53">
    <cfRule type="cellIs" dxfId="39" priority="10" stopIfTrue="1" operator="equal">
      <formula>0</formula>
    </cfRule>
  </conditionalFormatting>
  <conditionalFormatting sqref="A52 AG52:AM52">
    <cfRule type="cellIs" dxfId="38" priority="9" stopIfTrue="1" operator="equal">
      <formula>0</formula>
    </cfRule>
  </conditionalFormatting>
  <conditionalFormatting sqref="AD52:AF52">
    <cfRule type="cellIs" dxfId="37" priority="8" stopIfTrue="1" operator="equal">
      <formula>0</formula>
    </cfRule>
  </conditionalFormatting>
  <conditionalFormatting sqref="A53">
    <cfRule type="cellIs" dxfId="36" priority="7" stopIfTrue="1" operator="equal">
      <formula>0</formula>
    </cfRule>
  </conditionalFormatting>
  <conditionalFormatting sqref="AM4:AO50">
    <cfRule type="cellIs" dxfId="35" priority="3" stopIfTrue="1" operator="equal">
      <formula>0</formula>
    </cfRule>
  </conditionalFormatting>
  <conditionalFormatting sqref="AD51:AO51 B51:Z51">
    <cfRule type="cellIs" dxfId="34" priority="2" stopIfTrue="1" operator="equal">
      <formula>0</formula>
    </cfRule>
  </conditionalFormatting>
  <conditionalFormatting sqref="O51:Q51 AA51:AC51">
    <cfRule type="cellIs" dxfId="33" priority="1" stopIfTrue="1" operator="equal">
      <formula>0</formula>
    </cfRule>
  </conditionalFormatting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pageSetUpPr fitToPage="1"/>
  </sheetPr>
  <dimension ref="A1:CT97"/>
  <sheetViews>
    <sheetView view="pageBreakPreview" zoomScale="70" zoomScaleNormal="100" zoomScaleSheetLayoutView="70" workbookViewId="0">
      <pane xSplit="2" ySplit="3" topLeftCell="C4" activePane="bottomRight" state="frozen"/>
      <selection activeCell="K12" sqref="K12"/>
      <selection pane="topRight" activeCell="K12" sqref="K12"/>
      <selection pane="bottomLeft" activeCell="K12" sqref="K12"/>
      <selection pane="bottomRight" activeCell="K12" sqref="K12"/>
    </sheetView>
  </sheetViews>
  <sheetFormatPr defaultColWidth="9" defaultRowHeight="12" x14ac:dyDescent="0.2"/>
  <cols>
    <col min="1" max="1" width="10.90625" style="33" customWidth="1"/>
    <col min="2" max="2" width="10.36328125" style="33" customWidth="1"/>
    <col min="3" max="35" width="5.453125" style="33" customWidth="1"/>
    <col min="36" max="36" width="7.453125" style="33" customWidth="1"/>
    <col min="37" max="37" width="5.453125" style="33" customWidth="1"/>
    <col min="38" max="40" width="7.453125" style="33" customWidth="1"/>
    <col min="41" max="41" width="8.453125" style="33" customWidth="1"/>
    <col min="42" max="42" width="5.453125" style="33" customWidth="1"/>
    <col min="43" max="45" width="10.08984375" style="33" customWidth="1"/>
    <col min="46" max="46" width="5.6328125" style="33" customWidth="1"/>
    <col min="47" max="259" width="9" style="33"/>
    <col min="260" max="260" width="10.90625" style="33" customWidth="1"/>
    <col min="261" max="261" width="10.36328125" style="33" customWidth="1"/>
    <col min="262" max="291" width="5.453125" style="33" customWidth="1"/>
    <col min="292" max="292" width="7.6328125" style="33" bestFit="1" customWidth="1"/>
    <col min="293" max="293" width="6.08984375" style="33" bestFit="1" customWidth="1"/>
    <col min="294" max="296" width="7.6328125" style="33" bestFit="1" customWidth="1"/>
    <col min="297" max="297" width="8.90625" style="33" bestFit="1" customWidth="1"/>
    <col min="298" max="298" width="5.453125" style="33" customWidth="1"/>
    <col min="299" max="301" width="10.08984375" style="33" customWidth="1"/>
    <col min="302" max="302" width="5.6328125" style="33" customWidth="1"/>
    <col min="303" max="515" width="9" style="33"/>
    <col min="516" max="516" width="10.90625" style="33" customWidth="1"/>
    <col min="517" max="517" width="10.36328125" style="33" customWidth="1"/>
    <col min="518" max="547" width="5.453125" style="33" customWidth="1"/>
    <col min="548" max="548" width="7.6328125" style="33" bestFit="1" customWidth="1"/>
    <col min="549" max="549" width="6.08984375" style="33" bestFit="1" customWidth="1"/>
    <col min="550" max="552" width="7.6328125" style="33" bestFit="1" customWidth="1"/>
    <col min="553" max="553" width="8.90625" style="33" bestFit="1" customWidth="1"/>
    <col min="554" max="554" width="5.453125" style="33" customWidth="1"/>
    <col min="555" max="557" width="10.08984375" style="33" customWidth="1"/>
    <col min="558" max="558" width="5.6328125" style="33" customWidth="1"/>
    <col min="559" max="771" width="9" style="33"/>
    <col min="772" max="772" width="10.90625" style="33" customWidth="1"/>
    <col min="773" max="773" width="10.36328125" style="33" customWidth="1"/>
    <col min="774" max="803" width="5.453125" style="33" customWidth="1"/>
    <col min="804" max="804" width="7.6328125" style="33" bestFit="1" customWidth="1"/>
    <col min="805" max="805" width="6.08984375" style="33" bestFit="1" customWidth="1"/>
    <col min="806" max="808" width="7.6328125" style="33" bestFit="1" customWidth="1"/>
    <col min="809" max="809" width="8.90625" style="33" bestFit="1" customWidth="1"/>
    <col min="810" max="810" width="5.453125" style="33" customWidth="1"/>
    <col min="811" max="813" width="10.08984375" style="33" customWidth="1"/>
    <col min="814" max="814" width="5.6328125" style="33" customWidth="1"/>
    <col min="815" max="1027" width="9" style="33"/>
    <col min="1028" max="1028" width="10.90625" style="33" customWidth="1"/>
    <col min="1029" max="1029" width="10.36328125" style="33" customWidth="1"/>
    <col min="1030" max="1059" width="5.453125" style="33" customWidth="1"/>
    <col min="1060" max="1060" width="7.6328125" style="33" bestFit="1" customWidth="1"/>
    <col min="1061" max="1061" width="6.08984375" style="33" bestFit="1" customWidth="1"/>
    <col min="1062" max="1064" width="7.6328125" style="33" bestFit="1" customWidth="1"/>
    <col min="1065" max="1065" width="8.90625" style="33" bestFit="1" customWidth="1"/>
    <col min="1066" max="1066" width="5.453125" style="33" customWidth="1"/>
    <col min="1067" max="1069" width="10.08984375" style="33" customWidth="1"/>
    <col min="1070" max="1070" width="5.6328125" style="33" customWidth="1"/>
    <col min="1071" max="1283" width="9" style="33"/>
    <col min="1284" max="1284" width="10.90625" style="33" customWidth="1"/>
    <col min="1285" max="1285" width="10.36328125" style="33" customWidth="1"/>
    <col min="1286" max="1315" width="5.453125" style="33" customWidth="1"/>
    <col min="1316" max="1316" width="7.6328125" style="33" bestFit="1" customWidth="1"/>
    <col min="1317" max="1317" width="6.08984375" style="33" bestFit="1" customWidth="1"/>
    <col min="1318" max="1320" width="7.6328125" style="33" bestFit="1" customWidth="1"/>
    <col min="1321" max="1321" width="8.90625" style="33" bestFit="1" customWidth="1"/>
    <col min="1322" max="1322" width="5.453125" style="33" customWidth="1"/>
    <col min="1323" max="1325" width="10.08984375" style="33" customWidth="1"/>
    <col min="1326" max="1326" width="5.6328125" style="33" customWidth="1"/>
    <col min="1327" max="1539" width="9" style="33"/>
    <col min="1540" max="1540" width="10.90625" style="33" customWidth="1"/>
    <col min="1541" max="1541" width="10.36328125" style="33" customWidth="1"/>
    <col min="1542" max="1571" width="5.453125" style="33" customWidth="1"/>
    <col min="1572" max="1572" width="7.6328125" style="33" bestFit="1" customWidth="1"/>
    <col min="1573" max="1573" width="6.08984375" style="33" bestFit="1" customWidth="1"/>
    <col min="1574" max="1576" width="7.6328125" style="33" bestFit="1" customWidth="1"/>
    <col min="1577" max="1577" width="8.90625" style="33" bestFit="1" customWidth="1"/>
    <col min="1578" max="1578" width="5.453125" style="33" customWidth="1"/>
    <col min="1579" max="1581" width="10.08984375" style="33" customWidth="1"/>
    <col min="1582" max="1582" width="5.6328125" style="33" customWidth="1"/>
    <col min="1583" max="1795" width="9" style="33"/>
    <col min="1796" max="1796" width="10.90625" style="33" customWidth="1"/>
    <col min="1797" max="1797" width="10.36328125" style="33" customWidth="1"/>
    <col min="1798" max="1827" width="5.453125" style="33" customWidth="1"/>
    <col min="1828" max="1828" width="7.6328125" style="33" bestFit="1" customWidth="1"/>
    <col min="1829" max="1829" width="6.08984375" style="33" bestFit="1" customWidth="1"/>
    <col min="1830" max="1832" width="7.6328125" style="33" bestFit="1" customWidth="1"/>
    <col min="1833" max="1833" width="8.90625" style="33" bestFit="1" customWidth="1"/>
    <col min="1834" max="1834" width="5.453125" style="33" customWidth="1"/>
    <col min="1835" max="1837" width="10.08984375" style="33" customWidth="1"/>
    <col min="1838" max="1838" width="5.6328125" style="33" customWidth="1"/>
    <col min="1839" max="2051" width="9" style="33"/>
    <col min="2052" max="2052" width="10.90625" style="33" customWidth="1"/>
    <col min="2053" max="2053" width="10.36328125" style="33" customWidth="1"/>
    <col min="2054" max="2083" width="5.453125" style="33" customWidth="1"/>
    <col min="2084" max="2084" width="7.6328125" style="33" bestFit="1" customWidth="1"/>
    <col min="2085" max="2085" width="6.08984375" style="33" bestFit="1" customWidth="1"/>
    <col min="2086" max="2088" width="7.6328125" style="33" bestFit="1" customWidth="1"/>
    <col min="2089" max="2089" width="8.90625" style="33" bestFit="1" customWidth="1"/>
    <col min="2090" max="2090" width="5.453125" style="33" customWidth="1"/>
    <col min="2091" max="2093" width="10.08984375" style="33" customWidth="1"/>
    <col min="2094" max="2094" width="5.6328125" style="33" customWidth="1"/>
    <col min="2095" max="2307" width="9" style="33"/>
    <col min="2308" max="2308" width="10.90625" style="33" customWidth="1"/>
    <col min="2309" max="2309" width="10.36328125" style="33" customWidth="1"/>
    <col min="2310" max="2339" width="5.453125" style="33" customWidth="1"/>
    <col min="2340" max="2340" width="7.6328125" style="33" bestFit="1" customWidth="1"/>
    <col min="2341" max="2341" width="6.08984375" style="33" bestFit="1" customWidth="1"/>
    <col min="2342" max="2344" width="7.6328125" style="33" bestFit="1" customWidth="1"/>
    <col min="2345" max="2345" width="8.90625" style="33" bestFit="1" customWidth="1"/>
    <col min="2346" max="2346" width="5.453125" style="33" customWidth="1"/>
    <col min="2347" max="2349" width="10.08984375" style="33" customWidth="1"/>
    <col min="2350" max="2350" width="5.6328125" style="33" customWidth="1"/>
    <col min="2351" max="2563" width="9" style="33"/>
    <col min="2564" max="2564" width="10.90625" style="33" customWidth="1"/>
    <col min="2565" max="2565" width="10.36328125" style="33" customWidth="1"/>
    <col min="2566" max="2595" width="5.453125" style="33" customWidth="1"/>
    <col min="2596" max="2596" width="7.6328125" style="33" bestFit="1" customWidth="1"/>
    <col min="2597" max="2597" width="6.08984375" style="33" bestFit="1" customWidth="1"/>
    <col min="2598" max="2600" width="7.6328125" style="33" bestFit="1" customWidth="1"/>
    <col min="2601" max="2601" width="8.90625" style="33" bestFit="1" customWidth="1"/>
    <col min="2602" max="2602" width="5.453125" style="33" customWidth="1"/>
    <col min="2603" max="2605" width="10.08984375" style="33" customWidth="1"/>
    <col min="2606" max="2606" width="5.6328125" style="33" customWidth="1"/>
    <col min="2607" max="2819" width="9" style="33"/>
    <col min="2820" max="2820" width="10.90625" style="33" customWidth="1"/>
    <col min="2821" max="2821" width="10.36328125" style="33" customWidth="1"/>
    <col min="2822" max="2851" width="5.453125" style="33" customWidth="1"/>
    <col min="2852" max="2852" width="7.6328125" style="33" bestFit="1" customWidth="1"/>
    <col min="2853" max="2853" width="6.08984375" style="33" bestFit="1" customWidth="1"/>
    <col min="2854" max="2856" width="7.6328125" style="33" bestFit="1" customWidth="1"/>
    <col min="2857" max="2857" width="8.90625" style="33" bestFit="1" customWidth="1"/>
    <col min="2858" max="2858" width="5.453125" style="33" customWidth="1"/>
    <col min="2859" max="2861" width="10.08984375" style="33" customWidth="1"/>
    <col min="2862" max="2862" width="5.6328125" style="33" customWidth="1"/>
    <col min="2863" max="3075" width="9" style="33"/>
    <col min="3076" max="3076" width="10.90625" style="33" customWidth="1"/>
    <col min="3077" max="3077" width="10.36328125" style="33" customWidth="1"/>
    <col min="3078" max="3107" width="5.453125" style="33" customWidth="1"/>
    <col min="3108" max="3108" width="7.6328125" style="33" bestFit="1" customWidth="1"/>
    <col min="3109" max="3109" width="6.08984375" style="33" bestFit="1" customWidth="1"/>
    <col min="3110" max="3112" width="7.6328125" style="33" bestFit="1" customWidth="1"/>
    <col min="3113" max="3113" width="8.90625" style="33" bestFit="1" customWidth="1"/>
    <col min="3114" max="3114" width="5.453125" style="33" customWidth="1"/>
    <col min="3115" max="3117" width="10.08984375" style="33" customWidth="1"/>
    <col min="3118" max="3118" width="5.6328125" style="33" customWidth="1"/>
    <col min="3119" max="3331" width="9" style="33"/>
    <col min="3332" max="3332" width="10.90625" style="33" customWidth="1"/>
    <col min="3333" max="3333" width="10.36328125" style="33" customWidth="1"/>
    <col min="3334" max="3363" width="5.453125" style="33" customWidth="1"/>
    <col min="3364" max="3364" width="7.6328125" style="33" bestFit="1" customWidth="1"/>
    <col min="3365" max="3365" width="6.08984375" style="33" bestFit="1" customWidth="1"/>
    <col min="3366" max="3368" width="7.6328125" style="33" bestFit="1" customWidth="1"/>
    <col min="3369" max="3369" width="8.90625" style="33" bestFit="1" customWidth="1"/>
    <col min="3370" max="3370" width="5.453125" style="33" customWidth="1"/>
    <col min="3371" max="3373" width="10.08984375" style="33" customWidth="1"/>
    <col min="3374" max="3374" width="5.6328125" style="33" customWidth="1"/>
    <col min="3375" max="3587" width="9" style="33"/>
    <col min="3588" max="3588" width="10.90625" style="33" customWidth="1"/>
    <col min="3589" max="3589" width="10.36328125" style="33" customWidth="1"/>
    <col min="3590" max="3619" width="5.453125" style="33" customWidth="1"/>
    <col min="3620" max="3620" width="7.6328125" style="33" bestFit="1" customWidth="1"/>
    <col min="3621" max="3621" width="6.08984375" style="33" bestFit="1" customWidth="1"/>
    <col min="3622" max="3624" width="7.6328125" style="33" bestFit="1" customWidth="1"/>
    <col min="3625" max="3625" width="8.90625" style="33" bestFit="1" customWidth="1"/>
    <col min="3626" max="3626" width="5.453125" style="33" customWidth="1"/>
    <col min="3627" max="3629" width="10.08984375" style="33" customWidth="1"/>
    <col min="3630" max="3630" width="5.6328125" style="33" customWidth="1"/>
    <col min="3631" max="3843" width="9" style="33"/>
    <col min="3844" max="3844" width="10.90625" style="33" customWidth="1"/>
    <col min="3845" max="3845" width="10.36328125" style="33" customWidth="1"/>
    <col min="3846" max="3875" width="5.453125" style="33" customWidth="1"/>
    <col min="3876" max="3876" width="7.6328125" style="33" bestFit="1" customWidth="1"/>
    <col min="3877" max="3877" width="6.08984375" style="33" bestFit="1" customWidth="1"/>
    <col min="3878" max="3880" width="7.6328125" style="33" bestFit="1" customWidth="1"/>
    <col min="3881" max="3881" width="8.90625" style="33" bestFit="1" customWidth="1"/>
    <col min="3882" max="3882" width="5.453125" style="33" customWidth="1"/>
    <col min="3883" max="3885" width="10.08984375" style="33" customWidth="1"/>
    <col min="3886" max="3886" width="5.6328125" style="33" customWidth="1"/>
    <col min="3887" max="4099" width="9" style="33"/>
    <col min="4100" max="4100" width="10.90625" style="33" customWidth="1"/>
    <col min="4101" max="4101" width="10.36328125" style="33" customWidth="1"/>
    <col min="4102" max="4131" width="5.453125" style="33" customWidth="1"/>
    <col min="4132" max="4132" width="7.6328125" style="33" bestFit="1" customWidth="1"/>
    <col min="4133" max="4133" width="6.08984375" style="33" bestFit="1" customWidth="1"/>
    <col min="4134" max="4136" width="7.6328125" style="33" bestFit="1" customWidth="1"/>
    <col min="4137" max="4137" width="8.90625" style="33" bestFit="1" customWidth="1"/>
    <col min="4138" max="4138" width="5.453125" style="33" customWidth="1"/>
    <col min="4139" max="4141" width="10.08984375" style="33" customWidth="1"/>
    <col min="4142" max="4142" width="5.6328125" style="33" customWidth="1"/>
    <col min="4143" max="4355" width="9" style="33"/>
    <col min="4356" max="4356" width="10.90625" style="33" customWidth="1"/>
    <col min="4357" max="4357" width="10.36328125" style="33" customWidth="1"/>
    <col min="4358" max="4387" width="5.453125" style="33" customWidth="1"/>
    <col min="4388" max="4388" width="7.6328125" style="33" bestFit="1" customWidth="1"/>
    <col min="4389" max="4389" width="6.08984375" style="33" bestFit="1" customWidth="1"/>
    <col min="4390" max="4392" width="7.6328125" style="33" bestFit="1" customWidth="1"/>
    <col min="4393" max="4393" width="8.90625" style="33" bestFit="1" customWidth="1"/>
    <col min="4394" max="4394" width="5.453125" style="33" customWidth="1"/>
    <col min="4395" max="4397" width="10.08984375" style="33" customWidth="1"/>
    <col min="4398" max="4398" width="5.6328125" style="33" customWidth="1"/>
    <col min="4399" max="4611" width="9" style="33"/>
    <col min="4612" max="4612" width="10.90625" style="33" customWidth="1"/>
    <col min="4613" max="4613" width="10.36328125" style="33" customWidth="1"/>
    <col min="4614" max="4643" width="5.453125" style="33" customWidth="1"/>
    <col min="4644" max="4644" width="7.6328125" style="33" bestFit="1" customWidth="1"/>
    <col min="4645" max="4645" width="6.08984375" style="33" bestFit="1" customWidth="1"/>
    <col min="4646" max="4648" width="7.6328125" style="33" bestFit="1" customWidth="1"/>
    <col min="4649" max="4649" width="8.90625" style="33" bestFit="1" customWidth="1"/>
    <col min="4650" max="4650" width="5.453125" style="33" customWidth="1"/>
    <col min="4651" max="4653" width="10.08984375" style="33" customWidth="1"/>
    <col min="4654" max="4654" width="5.6328125" style="33" customWidth="1"/>
    <col min="4655" max="4867" width="9" style="33"/>
    <col min="4868" max="4868" width="10.90625" style="33" customWidth="1"/>
    <col min="4869" max="4869" width="10.36328125" style="33" customWidth="1"/>
    <col min="4870" max="4899" width="5.453125" style="33" customWidth="1"/>
    <col min="4900" max="4900" width="7.6328125" style="33" bestFit="1" customWidth="1"/>
    <col min="4901" max="4901" width="6.08984375" style="33" bestFit="1" customWidth="1"/>
    <col min="4902" max="4904" width="7.6328125" style="33" bestFit="1" customWidth="1"/>
    <col min="4905" max="4905" width="8.90625" style="33" bestFit="1" customWidth="1"/>
    <col min="4906" max="4906" width="5.453125" style="33" customWidth="1"/>
    <col min="4907" max="4909" width="10.08984375" style="33" customWidth="1"/>
    <col min="4910" max="4910" width="5.6328125" style="33" customWidth="1"/>
    <col min="4911" max="5123" width="9" style="33"/>
    <col min="5124" max="5124" width="10.90625" style="33" customWidth="1"/>
    <col min="5125" max="5125" width="10.36328125" style="33" customWidth="1"/>
    <col min="5126" max="5155" width="5.453125" style="33" customWidth="1"/>
    <col min="5156" max="5156" width="7.6328125" style="33" bestFit="1" customWidth="1"/>
    <col min="5157" max="5157" width="6.08984375" style="33" bestFit="1" customWidth="1"/>
    <col min="5158" max="5160" width="7.6328125" style="33" bestFit="1" customWidth="1"/>
    <col min="5161" max="5161" width="8.90625" style="33" bestFit="1" customWidth="1"/>
    <col min="5162" max="5162" width="5.453125" style="33" customWidth="1"/>
    <col min="5163" max="5165" width="10.08984375" style="33" customWidth="1"/>
    <col min="5166" max="5166" width="5.6328125" style="33" customWidth="1"/>
    <col min="5167" max="5379" width="9" style="33"/>
    <col min="5380" max="5380" width="10.90625" style="33" customWidth="1"/>
    <col min="5381" max="5381" width="10.36328125" style="33" customWidth="1"/>
    <col min="5382" max="5411" width="5.453125" style="33" customWidth="1"/>
    <col min="5412" max="5412" width="7.6328125" style="33" bestFit="1" customWidth="1"/>
    <col min="5413" max="5413" width="6.08984375" style="33" bestFit="1" customWidth="1"/>
    <col min="5414" max="5416" width="7.6328125" style="33" bestFit="1" customWidth="1"/>
    <col min="5417" max="5417" width="8.90625" style="33" bestFit="1" customWidth="1"/>
    <col min="5418" max="5418" width="5.453125" style="33" customWidth="1"/>
    <col min="5419" max="5421" width="10.08984375" style="33" customWidth="1"/>
    <col min="5422" max="5422" width="5.6328125" style="33" customWidth="1"/>
    <col min="5423" max="5635" width="9" style="33"/>
    <col min="5636" max="5636" width="10.90625" style="33" customWidth="1"/>
    <col min="5637" max="5637" width="10.36328125" style="33" customWidth="1"/>
    <col min="5638" max="5667" width="5.453125" style="33" customWidth="1"/>
    <col min="5668" max="5668" width="7.6328125" style="33" bestFit="1" customWidth="1"/>
    <col min="5669" max="5669" width="6.08984375" style="33" bestFit="1" customWidth="1"/>
    <col min="5670" max="5672" width="7.6328125" style="33" bestFit="1" customWidth="1"/>
    <col min="5673" max="5673" width="8.90625" style="33" bestFit="1" customWidth="1"/>
    <col min="5674" max="5674" width="5.453125" style="33" customWidth="1"/>
    <col min="5675" max="5677" width="10.08984375" style="33" customWidth="1"/>
    <col min="5678" max="5678" width="5.6328125" style="33" customWidth="1"/>
    <col min="5679" max="5891" width="9" style="33"/>
    <col min="5892" max="5892" width="10.90625" style="33" customWidth="1"/>
    <col min="5893" max="5893" width="10.36328125" style="33" customWidth="1"/>
    <col min="5894" max="5923" width="5.453125" style="33" customWidth="1"/>
    <col min="5924" max="5924" width="7.6328125" style="33" bestFit="1" customWidth="1"/>
    <col min="5925" max="5925" width="6.08984375" style="33" bestFit="1" customWidth="1"/>
    <col min="5926" max="5928" width="7.6328125" style="33" bestFit="1" customWidth="1"/>
    <col min="5929" max="5929" width="8.90625" style="33" bestFit="1" customWidth="1"/>
    <col min="5930" max="5930" width="5.453125" style="33" customWidth="1"/>
    <col min="5931" max="5933" width="10.08984375" style="33" customWidth="1"/>
    <col min="5934" max="5934" width="5.6328125" style="33" customWidth="1"/>
    <col min="5935" max="6147" width="9" style="33"/>
    <col min="6148" max="6148" width="10.90625" style="33" customWidth="1"/>
    <col min="6149" max="6149" width="10.36328125" style="33" customWidth="1"/>
    <col min="6150" max="6179" width="5.453125" style="33" customWidth="1"/>
    <col min="6180" max="6180" width="7.6328125" style="33" bestFit="1" customWidth="1"/>
    <col min="6181" max="6181" width="6.08984375" style="33" bestFit="1" customWidth="1"/>
    <col min="6182" max="6184" width="7.6328125" style="33" bestFit="1" customWidth="1"/>
    <col min="6185" max="6185" width="8.90625" style="33" bestFit="1" customWidth="1"/>
    <col min="6186" max="6186" width="5.453125" style="33" customWidth="1"/>
    <col min="6187" max="6189" width="10.08984375" style="33" customWidth="1"/>
    <col min="6190" max="6190" width="5.6328125" style="33" customWidth="1"/>
    <col min="6191" max="6403" width="9" style="33"/>
    <col min="6404" max="6404" width="10.90625" style="33" customWidth="1"/>
    <col min="6405" max="6405" width="10.36328125" style="33" customWidth="1"/>
    <col min="6406" max="6435" width="5.453125" style="33" customWidth="1"/>
    <col min="6436" max="6436" width="7.6328125" style="33" bestFit="1" customWidth="1"/>
    <col min="6437" max="6437" width="6.08984375" style="33" bestFit="1" customWidth="1"/>
    <col min="6438" max="6440" width="7.6328125" style="33" bestFit="1" customWidth="1"/>
    <col min="6441" max="6441" width="8.90625" style="33" bestFit="1" customWidth="1"/>
    <col min="6442" max="6442" width="5.453125" style="33" customWidth="1"/>
    <col min="6443" max="6445" width="10.08984375" style="33" customWidth="1"/>
    <col min="6446" max="6446" width="5.6328125" style="33" customWidth="1"/>
    <col min="6447" max="6659" width="9" style="33"/>
    <col min="6660" max="6660" width="10.90625" style="33" customWidth="1"/>
    <col min="6661" max="6661" width="10.36328125" style="33" customWidth="1"/>
    <col min="6662" max="6691" width="5.453125" style="33" customWidth="1"/>
    <col min="6692" max="6692" width="7.6328125" style="33" bestFit="1" customWidth="1"/>
    <col min="6693" max="6693" width="6.08984375" style="33" bestFit="1" customWidth="1"/>
    <col min="6694" max="6696" width="7.6328125" style="33" bestFit="1" customWidth="1"/>
    <col min="6697" max="6697" width="8.90625" style="33" bestFit="1" customWidth="1"/>
    <col min="6698" max="6698" width="5.453125" style="33" customWidth="1"/>
    <col min="6699" max="6701" width="10.08984375" style="33" customWidth="1"/>
    <col min="6702" max="6702" width="5.6328125" style="33" customWidth="1"/>
    <col min="6703" max="6915" width="9" style="33"/>
    <col min="6916" max="6916" width="10.90625" style="33" customWidth="1"/>
    <col min="6917" max="6917" width="10.36328125" style="33" customWidth="1"/>
    <col min="6918" max="6947" width="5.453125" style="33" customWidth="1"/>
    <col min="6948" max="6948" width="7.6328125" style="33" bestFit="1" customWidth="1"/>
    <col min="6949" max="6949" width="6.08984375" style="33" bestFit="1" customWidth="1"/>
    <col min="6950" max="6952" width="7.6328125" style="33" bestFit="1" customWidth="1"/>
    <col min="6953" max="6953" width="8.90625" style="33" bestFit="1" customWidth="1"/>
    <col min="6954" max="6954" width="5.453125" style="33" customWidth="1"/>
    <col min="6955" max="6957" width="10.08984375" style="33" customWidth="1"/>
    <col min="6958" max="6958" width="5.6328125" style="33" customWidth="1"/>
    <col min="6959" max="7171" width="9" style="33"/>
    <col min="7172" max="7172" width="10.90625" style="33" customWidth="1"/>
    <col min="7173" max="7173" width="10.36328125" style="33" customWidth="1"/>
    <col min="7174" max="7203" width="5.453125" style="33" customWidth="1"/>
    <col min="7204" max="7204" width="7.6328125" style="33" bestFit="1" customWidth="1"/>
    <col min="7205" max="7205" width="6.08984375" style="33" bestFit="1" customWidth="1"/>
    <col min="7206" max="7208" width="7.6328125" style="33" bestFit="1" customWidth="1"/>
    <col min="7209" max="7209" width="8.90625" style="33" bestFit="1" customWidth="1"/>
    <col min="7210" max="7210" width="5.453125" style="33" customWidth="1"/>
    <col min="7211" max="7213" width="10.08984375" style="33" customWidth="1"/>
    <col min="7214" max="7214" width="5.6328125" style="33" customWidth="1"/>
    <col min="7215" max="7427" width="9" style="33"/>
    <col min="7428" max="7428" width="10.90625" style="33" customWidth="1"/>
    <col min="7429" max="7429" width="10.36328125" style="33" customWidth="1"/>
    <col min="7430" max="7459" width="5.453125" style="33" customWidth="1"/>
    <col min="7460" max="7460" width="7.6328125" style="33" bestFit="1" customWidth="1"/>
    <col min="7461" max="7461" width="6.08984375" style="33" bestFit="1" customWidth="1"/>
    <col min="7462" max="7464" width="7.6328125" style="33" bestFit="1" customWidth="1"/>
    <col min="7465" max="7465" width="8.90625" style="33" bestFit="1" customWidth="1"/>
    <col min="7466" max="7466" width="5.453125" style="33" customWidth="1"/>
    <col min="7467" max="7469" width="10.08984375" style="33" customWidth="1"/>
    <col min="7470" max="7470" width="5.6328125" style="33" customWidth="1"/>
    <col min="7471" max="7683" width="9" style="33"/>
    <col min="7684" max="7684" width="10.90625" style="33" customWidth="1"/>
    <col min="7685" max="7685" width="10.36328125" style="33" customWidth="1"/>
    <col min="7686" max="7715" width="5.453125" style="33" customWidth="1"/>
    <col min="7716" max="7716" width="7.6328125" style="33" bestFit="1" customWidth="1"/>
    <col min="7717" max="7717" width="6.08984375" style="33" bestFit="1" customWidth="1"/>
    <col min="7718" max="7720" width="7.6328125" style="33" bestFit="1" customWidth="1"/>
    <col min="7721" max="7721" width="8.90625" style="33" bestFit="1" customWidth="1"/>
    <col min="7722" max="7722" width="5.453125" style="33" customWidth="1"/>
    <col min="7723" max="7725" width="10.08984375" style="33" customWidth="1"/>
    <col min="7726" max="7726" width="5.6328125" style="33" customWidth="1"/>
    <col min="7727" max="7939" width="9" style="33"/>
    <col min="7940" max="7940" width="10.90625" style="33" customWidth="1"/>
    <col min="7941" max="7941" width="10.36328125" style="33" customWidth="1"/>
    <col min="7942" max="7971" width="5.453125" style="33" customWidth="1"/>
    <col min="7972" max="7972" width="7.6328125" style="33" bestFit="1" customWidth="1"/>
    <col min="7973" max="7973" width="6.08984375" style="33" bestFit="1" customWidth="1"/>
    <col min="7974" max="7976" width="7.6328125" style="33" bestFit="1" customWidth="1"/>
    <col min="7977" max="7977" width="8.90625" style="33" bestFit="1" customWidth="1"/>
    <col min="7978" max="7978" width="5.453125" style="33" customWidth="1"/>
    <col min="7979" max="7981" width="10.08984375" style="33" customWidth="1"/>
    <col min="7982" max="7982" width="5.6328125" style="33" customWidth="1"/>
    <col min="7983" max="8195" width="9" style="33"/>
    <col min="8196" max="8196" width="10.90625" style="33" customWidth="1"/>
    <col min="8197" max="8197" width="10.36328125" style="33" customWidth="1"/>
    <col min="8198" max="8227" width="5.453125" style="33" customWidth="1"/>
    <col min="8228" max="8228" width="7.6328125" style="33" bestFit="1" customWidth="1"/>
    <col min="8229" max="8229" width="6.08984375" style="33" bestFit="1" customWidth="1"/>
    <col min="8230" max="8232" width="7.6328125" style="33" bestFit="1" customWidth="1"/>
    <col min="8233" max="8233" width="8.90625" style="33" bestFit="1" customWidth="1"/>
    <col min="8234" max="8234" width="5.453125" style="33" customWidth="1"/>
    <col min="8235" max="8237" width="10.08984375" style="33" customWidth="1"/>
    <col min="8238" max="8238" width="5.6328125" style="33" customWidth="1"/>
    <col min="8239" max="8451" width="9" style="33"/>
    <col min="8452" max="8452" width="10.90625" style="33" customWidth="1"/>
    <col min="8453" max="8453" width="10.36328125" style="33" customWidth="1"/>
    <col min="8454" max="8483" width="5.453125" style="33" customWidth="1"/>
    <col min="8484" max="8484" width="7.6328125" style="33" bestFit="1" customWidth="1"/>
    <col min="8485" max="8485" width="6.08984375" style="33" bestFit="1" customWidth="1"/>
    <col min="8486" max="8488" width="7.6328125" style="33" bestFit="1" customWidth="1"/>
    <col min="8489" max="8489" width="8.90625" style="33" bestFit="1" customWidth="1"/>
    <col min="8490" max="8490" width="5.453125" style="33" customWidth="1"/>
    <col min="8491" max="8493" width="10.08984375" style="33" customWidth="1"/>
    <col min="8494" max="8494" width="5.6328125" style="33" customWidth="1"/>
    <col min="8495" max="8707" width="9" style="33"/>
    <col min="8708" max="8708" width="10.90625" style="33" customWidth="1"/>
    <col min="8709" max="8709" width="10.36328125" style="33" customWidth="1"/>
    <col min="8710" max="8739" width="5.453125" style="33" customWidth="1"/>
    <col min="8740" max="8740" width="7.6328125" style="33" bestFit="1" customWidth="1"/>
    <col min="8741" max="8741" width="6.08984375" style="33" bestFit="1" customWidth="1"/>
    <col min="8742" max="8744" width="7.6328125" style="33" bestFit="1" customWidth="1"/>
    <col min="8745" max="8745" width="8.90625" style="33" bestFit="1" customWidth="1"/>
    <col min="8746" max="8746" width="5.453125" style="33" customWidth="1"/>
    <col min="8747" max="8749" width="10.08984375" style="33" customWidth="1"/>
    <col min="8750" max="8750" width="5.6328125" style="33" customWidth="1"/>
    <col min="8751" max="8963" width="9" style="33"/>
    <col min="8964" max="8964" width="10.90625" style="33" customWidth="1"/>
    <col min="8965" max="8965" width="10.36328125" style="33" customWidth="1"/>
    <col min="8966" max="8995" width="5.453125" style="33" customWidth="1"/>
    <col min="8996" max="8996" width="7.6328125" style="33" bestFit="1" customWidth="1"/>
    <col min="8997" max="8997" width="6.08984375" style="33" bestFit="1" customWidth="1"/>
    <col min="8998" max="9000" width="7.6328125" style="33" bestFit="1" customWidth="1"/>
    <col min="9001" max="9001" width="8.90625" style="33" bestFit="1" customWidth="1"/>
    <col min="9002" max="9002" width="5.453125" style="33" customWidth="1"/>
    <col min="9003" max="9005" width="10.08984375" style="33" customWidth="1"/>
    <col min="9006" max="9006" width="5.6328125" style="33" customWidth="1"/>
    <col min="9007" max="9219" width="9" style="33"/>
    <col min="9220" max="9220" width="10.90625" style="33" customWidth="1"/>
    <col min="9221" max="9221" width="10.36328125" style="33" customWidth="1"/>
    <col min="9222" max="9251" width="5.453125" style="33" customWidth="1"/>
    <col min="9252" max="9252" width="7.6328125" style="33" bestFit="1" customWidth="1"/>
    <col min="9253" max="9253" width="6.08984375" style="33" bestFit="1" customWidth="1"/>
    <col min="9254" max="9256" width="7.6328125" style="33" bestFit="1" customWidth="1"/>
    <col min="9257" max="9257" width="8.90625" style="33" bestFit="1" customWidth="1"/>
    <col min="9258" max="9258" width="5.453125" style="33" customWidth="1"/>
    <col min="9259" max="9261" width="10.08984375" style="33" customWidth="1"/>
    <col min="9262" max="9262" width="5.6328125" style="33" customWidth="1"/>
    <col min="9263" max="9475" width="9" style="33"/>
    <col min="9476" max="9476" width="10.90625" style="33" customWidth="1"/>
    <col min="9477" max="9477" width="10.36328125" style="33" customWidth="1"/>
    <col min="9478" max="9507" width="5.453125" style="33" customWidth="1"/>
    <col min="9508" max="9508" width="7.6328125" style="33" bestFit="1" customWidth="1"/>
    <col min="9509" max="9509" width="6.08984375" style="33" bestFit="1" customWidth="1"/>
    <col min="9510" max="9512" width="7.6328125" style="33" bestFit="1" customWidth="1"/>
    <col min="9513" max="9513" width="8.90625" style="33" bestFit="1" customWidth="1"/>
    <col min="9514" max="9514" width="5.453125" style="33" customWidth="1"/>
    <col min="9515" max="9517" width="10.08984375" style="33" customWidth="1"/>
    <col min="9518" max="9518" width="5.6328125" style="33" customWidth="1"/>
    <col min="9519" max="9731" width="9" style="33"/>
    <col min="9732" max="9732" width="10.90625" style="33" customWidth="1"/>
    <col min="9733" max="9733" width="10.36328125" style="33" customWidth="1"/>
    <col min="9734" max="9763" width="5.453125" style="33" customWidth="1"/>
    <col min="9764" max="9764" width="7.6328125" style="33" bestFit="1" customWidth="1"/>
    <col min="9765" max="9765" width="6.08984375" style="33" bestFit="1" customWidth="1"/>
    <col min="9766" max="9768" width="7.6328125" style="33" bestFit="1" customWidth="1"/>
    <col min="9769" max="9769" width="8.90625" style="33" bestFit="1" customWidth="1"/>
    <col min="9770" max="9770" width="5.453125" style="33" customWidth="1"/>
    <col min="9771" max="9773" width="10.08984375" style="33" customWidth="1"/>
    <col min="9774" max="9774" width="5.6328125" style="33" customWidth="1"/>
    <col min="9775" max="9987" width="9" style="33"/>
    <col min="9988" max="9988" width="10.90625" style="33" customWidth="1"/>
    <col min="9989" max="9989" width="10.36328125" style="33" customWidth="1"/>
    <col min="9990" max="10019" width="5.453125" style="33" customWidth="1"/>
    <col min="10020" max="10020" width="7.6328125" style="33" bestFit="1" customWidth="1"/>
    <col min="10021" max="10021" width="6.08984375" style="33" bestFit="1" customWidth="1"/>
    <col min="10022" max="10024" width="7.6328125" style="33" bestFit="1" customWidth="1"/>
    <col min="10025" max="10025" width="8.90625" style="33" bestFit="1" customWidth="1"/>
    <col min="10026" max="10026" width="5.453125" style="33" customWidth="1"/>
    <col min="10027" max="10029" width="10.08984375" style="33" customWidth="1"/>
    <col min="10030" max="10030" width="5.6328125" style="33" customWidth="1"/>
    <col min="10031" max="10243" width="9" style="33"/>
    <col min="10244" max="10244" width="10.90625" style="33" customWidth="1"/>
    <col min="10245" max="10245" width="10.36328125" style="33" customWidth="1"/>
    <col min="10246" max="10275" width="5.453125" style="33" customWidth="1"/>
    <col min="10276" max="10276" width="7.6328125" style="33" bestFit="1" customWidth="1"/>
    <col min="10277" max="10277" width="6.08984375" style="33" bestFit="1" customWidth="1"/>
    <col min="10278" max="10280" width="7.6328125" style="33" bestFit="1" customWidth="1"/>
    <col min="10281" max="10281" width="8.90625" style="33" bestFit="1" customWidth="1"/>
    <col min="10282" max="10282" width="5.453125" style="33" customWidth="1"/>
    <col min="10283" max="10285" width="10.08984375" style="33" customWidth="1"/>
    <col min="10286" max="10286" width="5.6328125" style="33" customWidth="1"/>
    <col min="10287" max="10499" width="9" style="33"/>
    <col min="10500" max="10500" width="10.90625" style="33" customWidth="1"/>
    <col min="10501" max="10501" width="10.36328125" style="33" customWidth="1"/>
    <col min="10502" max="10531" width="5.453125" style="33" customWidth="1"/>
    <col min="10532" max="10532" width="7.6328125" style="33" bestFit="1" customWidth="1"/>
    <col min="10533" max="10533" width="6.08984375" style="33" bestFit="1" customWidth="1"/>
    <col min="10534" max="10536" width="7.6328125" style="33" bestFit="1" customWidth="1"/>
    <col min="10537" max="10537" width="8.90625" style="33" bestFit="1" customWidth="1"/>
    <col min="10538" max="10538" width="5.453125" style="33" customWidth="1"/>
    <col min="10539" max="10541" width="10.08984375" style="33" customWidth="1"/>
    <col min="10542" max="10542" width="5.6328125" style="33" customWidth="1"/>
    <col min="10543" max="10755" width="9" style="33"/>
    <col min="10756" max="10756" width="10.90625" style="33" customWidth="1"/>
    <col min="10757" max="10757" width="10.36328125" style="33" customWidth="1"/>
    <col min="10758" max="10787" width="5.453125" style="33" customWidth="1"/>
    <col min="10788" max="10788" width="7.6328125" style="33" bestFit="1" customWidth="1"/>
    <col min="10789" max="10789" width="6.08984375" style="33" bestFit="1" customWidth="1"/>
    <col min="10790" max="10792" width="7.6328125" style="33" bestFit="1" customWidth="1"/>
    <col min="10793" max="10793" width="8.90625" style="33" bestFit="1" customWidth="1"/>
    <col min="10794" max="10794" width="5.453125" style="33" customWidth="1"/>
    <col min="10795" max="10797" width="10.08984375" style="33" customWidth="1"/>
    <col min="10798" max="10798" width="5.6328125" style="33" customWidth="1"/>
    <col min="10799" max="11011" width="9" style="33"/>
    <col min="11012" max="11012" width="10.90625" style="33" customWidth="1"/>
    <col min="11013" max="11013" width="10.36328125" style="33" customWidth="1"/>
    <col min="11014" max="11043" width="5.453125" style="33" customWidth="1"/>
    <col min="11044" max="11044" width="7.6328125" style="33" bestFit="1" customWidth="1"/>
    <col min="11045" max="11045" width="6.08984375" style="33" bestFit="1" customWidth="1"/>
    <col min="11046" max="11048" width="7.6328125" style="33" bestFit="1" customWidth="1"/>
    <col min="11049" max="11049" width="8.90625" style="33" bestFit="1" customWidth="1"/>
    <col min="11050" max="11050" width="5.453125" style="33" customWidth="1"/>
    <col min="11051" max="11053" width="10.08984375" style="33" customWidth="1"/>
    <col min="11054" max="11054" width="5.6328125" style="33" customWidth="1"/>
    <col min="11055" max="11267" width="9" style="33"/>
    <col min="11268" max="11268" width="10.90625" style="33" customWidth="1"/>
    <col min="11269" max="11269" width="10.36328125" style="33" customWidth="1"/>
    <col min="11270" max="11299" width="5.453125" style="33" customWidth="1"/>
    <col min="11300" max="11300" width="7.6328125" style="33" bestFit="1" customWidth="1"/>
    <col min="11301" max="11301" width="6.08984375" style="33" bestFit="1" customWidth="1"/>
    <col min="11302" max="11304" width="7.6328125" style="33" bestFit="1" customWidth="1"/>
    <col min="11305" max="11305" width="8.90625" style="33" bestFit="1" customWidth="1"/>
    <col min="11306" max="11306" width="5.453125" style="33" customWidth="1"/>
    <col min="11307" max="11309" width="10.08984375" style="33" customWidth="1"/>
    <col min="11310" max="11310" width="5.6328125" style="33" customWidth="1"/>
    <col min="11311" max="11523" width="9" style="33"/>
    <col min="11524" max="11524" width="10.90625" style="33" customWidth="1"/>
    <col min="11525" max="11525" width="10.36328125" style="33" customWidth="1"/>
    <col min="11526" max="11555" width="5.453125" style="33" customWidth="1"/>
    <col min="11556" max="11556" width="7.6328125" style="33" bestFit="1" customWidth="1"/>
    <col min="11557" max="11557" width="6.08984375" style="33" bestFit="1" customWidth="1"/>
    <col min="11558" max="11560" width="7.6328125" style="33" bestFit="1" customWidth="1"/>
    <col min="11561" max="11561" width="8.90625" style="33" bestFit="1" customWidth="1"/>
    <col min="11562" max="11562" width="5.453125" style="33" customWidth="1"/>
    <col min="11563" max="11565" width="10.08984375" style="33" customWidth="1"/>
    <col min="11566" max="11566" width="5.6328125" style="33" customWidth="1"/>
    <col min="11567" max="11779" width="9" style="33"/>
    <col min="11780" max="11780" width="10.90625" style="33" customWidth="1"/>
    <col min="11781" max="11781" width="10.36328125" style="33" customWidth="1"/>
    <col min="11782" max="11811" width="5.453125" style="33" customWidth="1"/>
    <col min="11812" max="11812" width="7.6328125" style="33" bestFit="1" customWidth="1"/>
    <col min="11813" max="11813" width="6.08984375" style="33" bestFit="1" customWidth="1"/>
    <col min="11814" max="11816" width="7.6328125" style="33" bestFit="1" customWidth="1"/>
    <col min="11817" max="11817" width="8.90625" style="33" bestFit="1" customWidth="1"/>
    <col min="11818" max="11818" width="5.453125" style="33" customWidth="1"/>
    <col min="11819" max="11821" width="10.08984375" style="33" customWidth="1"/>
    <col min="11822" max="11822" width="5.6328125" style="33" customWidth="1"/>
    <col min="11823" max="12035" width="9" style="33"/>
    <col min="12036" max="12036" width="10.90625" style="33" customWidth="1"/>
    <col min="12037" max="12037" width="10.36328125" style="33" customWidth="1"/>
    <col min="12038" max="12067" width="5.453125" style="33" customWidth="1"/>
    <col min="12068" max="12068" width="7.6328125" style="33" bestFit="1" customWidth="1"/>
    <col min="12069" max="12069" width="6.08984375" style="33" bestFit="1" customWidth="1"/>
    <col min="12070" max="12072" width="7.6328125" style="33" bestFit="1" customWidth="1"/>
    <col min="12073" max="12073" width="8.90625" style="33" bestFit="1" customWidth="1"/>
    <col min="12074" max="12074" width="5.453125" style="33" customWidth="1"/>
    <col min="12075" max="12077" width="10.08984375" style="33" customWidth="1"/>
    <col min="12078" max="12078" width="5.6328125" style="33" customWidth="1"/>
    <col min="12079" max="12291" width="9" style="33"/>
    <col min="12292" max="12292" width="10.90625" style="33" customWidth="1"/>
    <col min="12293" max="12293" width="10.36328125" style="33" customWidth="1"/>
    <col min="12294" max="12323" width="5.453125" style="33" customWidth="1"/>
    <col min="12324" max="12324" width="7.6328125" style="33" bestFit="1" customWidth="1"/>
    <col min="12325" max="12325" width="6.08984375" style="33" bestFit="1" customWidth="1"/>
    <col min="12326" max="12328" width="7.6328125" style="33" bestFit="1" customWidth="1"/>
    <col min="12329" max="12329" width="8.90625" style="33" bestFit="1" customWidth="1"/>
    <col min="12330" max="12330" width="5.453125" style="33" customWidth="1"/>
    <col min="12331" max="12333" width="10.08984375" style="33" customWidth="1"/>
    <col min="12334" max="12334" width="5.6328125" style="33" customWidth="1"/>
    <col min="12335" max="12547" width="9" style="33"/>
    <col min="12548" max="12548" width="10.90625" style="33" customWidth="1"/>
    <col min="12549" max="12549" width="10.36328125" style="33" customWidth="1"/>
    <col min="12550" max="12579" width="5.453125" style="33" customWidth="1"/>
    <col min="12580" max="12580" width="7.6328125" style="33" bestFit="1" customWidth="1"/>
    <col min="12581" max="12581" width="6.08984375" style="33" bestFit="1" customWidth="1"/>
    <col min="12582" max="12584" width="7.6328125" style="33" bestFit="1" customWidth="1"/>
    <col min="12585" max="12585" width="8.90625" style="33" bestFit="1" customWidth="1"/>
    <col min="12586" max="12586" width="5.453125" style="33" customWidth="1"/>
    <col min="12587" max="12589" width="10.08984375" style="33" customWidth="1"/>
    <col min="12590" max="12590" width="5.6328125" style="33" customWidth="1"/>
    <col min="12591" max="12803" width="9" style="33"/>
    <col min="12804" max="12804" width="10.90625" style="33" customWidth="1"/>
    <col min="12805" max="12805" width="10.36328125" style="33" customWidth="1"/>
    <col min="12806" max="12835" width="5.453125" style="33" customWidth="1"/>
    <col min="12836" max="12836" width="7.6328125" style="33" bestFit="1" customWidth="1"/>
    <col min="12837" max="12837" width="6.08984375" style="33" bestFit="1" customWidth="1"/>
    <col min="12838" max="12840" width="7.6328125" style="33" bestFit="1" customWidth="1"/>
    <col min="12841" max="12841" width="8.90625" style="33" bestFit="1" customWidth="1"/>
    <col min="12842" max="12842" width="5.453125" style="33" customWidth="1"/>
    <col min="12843" max="12845" width="10.08984375" style="33" customWidth="1"/>
    <col min="12846" max="12846" width="5.6328125" style="33" customWidth="1"/>
    <col min="12847" max="13059" width="9" style="33"/>
    <col min="13060" max="13060" width="10.90625" style="33" customWidth="1"/>
    <col min="13061" max="13061" width="10.36328125" style="33" customWidth="1"/>
    <col min="13062" max="13091" width="5.453125" style="33" customWidth="1"/>
    <col min="13092" max="13092" width="7.6328125" style="33" bestFit="1" customWidth="1"/>
    <col min="13093" max="13093" width="6.08984375" style="33" bestFit="1" customWidth="1"/>
    <col min="13094" max="13096" width="7.6328125" style="33" bestFit="1" customWidth="1"/>
    <col min="13097" max="13097" width="8.90625" style="33" bestFit="1" customWidth="1"/>
    <col min="13098" max="13098" width="5.453125" style="33" customWidth="1"/>
    <col min="13099" max="13101" width="10.08984375" style="33" customWidth="1"/>
    <col min="13102" max="13102" width="5.6328125" style="33" customWidth="1"/>
    <col min="13103" max="13315" width="9" style="33"/>
    <col min="13316" max="13316" width="10.90625" style="33" customWidth="1"/>
    <col min="13317" max="13317" width="10.36328125" style="33" customWidth="1"/>
    <col min="13318" max="13347" width="5.453125" style="33" customWidth="1"/>
    <col min="13348" max="13348" width="7.6328125" style="33" bestFit="1" customWidth="1"/>
    <col min="13349" max="13349" width="6.08984375" style="33" bestFit="1" customWidth="1"/>
    <col min="13350" max="13352" width="7.6328125" style="33" bestFit="1" customWidth="1"/>
    <col min="13353" max="13353" width="8.90625" style="33" bestFit="1" customWidth="1"/>
    <col min="13354" max="13354" width="5.453125" style="33" customWidth="1"/>
    <col min="13355" max="13357" width="10.08984375" style="33" customWidth="1"/>
    <col min="13358" max="13358" width="5.6328125" style="33" customWidth="1"/>
    <col min="13359" max="13571" width="9" style="33"/>
    <col min="13572" max="13572" width="10.90625" style="33" customWidth="1"/>
    <col min="13573" max="13573" width="10.36328125" style="33" customWidth="1"/>
    <col min="13574" max="13603" width="5.453125" style="33" customWidth="1"/>
    <col min="13604" max="13604" width="7.6328125" style="33" bestFit="1" customWidth="1"/>
    <col min="13605" max="13605" width="6.08984375" style="33" bestFit="1" customWidth="1"/>
    <col min="13606" max="13608" width="7.6328125" style="33" bestFit="1" customWidth="1"/>
    <col min="13609" max="13609" width="8.90625" style="33" bestFit="1" customWidth="1"/>
    <col min="13610" max="13610" width="5.453125" style="33" customWidth="1"/>
    <col min="13611" max="13613" width="10.08984375" style="33" customWidth="1"/>
    <col min="13614" max="13614" width="5.6328125" style="33" customWidth="1"/>
    <col min="13615" max="13827" width="9" style="33"/>
    <col min="13828" max="13828" width="10.90625" style="33" customWidth="1"/>
    <col min="13829" max="13829" width="10.36328125" style="33" customWidth="1"/>
    <col min="13830" max="13859" width="5.453125" style="33" customWidth="1"/>
    <col min="13860" max="13860" width="7.6328125" style="33" bestFit="1" customWidth="1"/>
    <col min="13861" max="13861" width="6.08984375" style="33" bestFit="1" customWidth="1"/>
    <col min="13862" max="13864" width="7.6328125" style="33" bestFit="1" customWidth="1"/>
    <col min="13865" max="13865" width="8.90625" style="33" bestFit="1" customWidth="1"/>
    <col min="13866" max="13866" width="5.453125" style="33" customWidth="1"/>
    <col min="13867" max="13869" width="10.08984375" style="33" customWidth="1"/>
    <col min="13870" max="13870" width="5.6328125" style="33" customWidth="1"/>
    <col min="13871" max="14083" width="9" style="33"/>
    <col min="14084" max="14084" width="10.90625" style="33" customWidth="1"/>
    <col min="14085" max="14085" width="10.36328125" style="33" customWidth="1"/>
    <col min="14086" max="14115" width="5.453125" style="33" customWidth="1"/>
    <col min="14116" max="14116" width="7.6328125" style="33" bestFit="1" customWidth="1"/>
    <col min="14117" max="14117" width="6.08984375" style="33" bestFit="1" customWidth="1"/>
    <col min="14118" max="14120" width="7.6328125" style="33" bestFit="1" customWidth="1"/>
    <col min="14121" max="14121" width="8.90625" style="33" bestFit="1" customWidth="1"/>
    <col min="14122" max="14122" width="5.453125" style="33" customWidth="1"/>
    <col min="14123" max="14125" width="10.08984375" style="33" customWidth="1"/>
    <col min="14126" max="14126" width="5.6328125" style="33" customWidth="1"/>
    <col min="14127" max="14339" width="9" style="33"/>
    <col min="14340" max="14340" width="10.90625" style="33" customWidth="1"/>
    <col min="14341" max="14341" width="10.36328125" style="33" customWidth="1"/>
    <col min="14342" max="14371" width="5.453125" style="33" customWidth="1"/>
    <col min="14372" max="14372" width="7.6328125" style="33" bestFit="1" customWidth="1"/>
    <col min="14373" max="14373" width="6.08984375" style="33" bestFit="1" customWidth="1"/>
    <col min="14374" max="14376" width="7.6328125" style="33" bestFit="1" customWidth="1"/>
    <col min="14377" max="14377" width="8.90625" style="33" bestFit="1" customWidth="1"/>
    <col min="14378" max="14378" width="5.453125" style="33" customWidth="1"/>
    <col min="14379" max="14381" width="10.08984375" style="33" customWidth="1"/>
    <col min="14382" max="14382" width="5.6328125" style="33" customWidth="1"/>
    <col min="14383" max="14595" width="9" style="33"/>
    <col min="14596" max="14596" width="10.90625" style="33" customWidth="1"/>
    <col min="14597" max="14597" width="10.36328125" style="33" customWidth="1"/>
    <col min="14598" max="14627" width="5.453125" style="33" customWidth="1"/>
    <col min="14628" max="14628" width="7.6328125" style="33" bestFit="1" customWidth="1"/>
    <col min="14629" max="14629" width="6.08984375" style="33" bestFit="1" customWidth="1"/>
    <col min="14630" max="14632" width="7.6328125" style="33" bestFit="1" customWidth="1"/>
    <col min="14633" max="14633" width="8.90625" style="33" bestFit="1" customWidth="1"/>
    <col min="14634" max="14634" width="5.453125" style="33" customWidth="1"/>
    <col min="14635" max="14637" width="10.08984375" style="33" customWidth="1"/>
    <col min="14638" max="14638" width="5.6328125" style="33" customWidth="1"/>
    <col min="14639" max="14851" width="9" style="33"/>
    <col min="14852" max="14852" width="10.90625" style="33" customWidth="1"/>
    <col min="14853" max="14853" width="10.36328125" style="33" customWidth="1"/>
    <col min="14854" max="14883" width="5.453125" style="33" customWidth="1"/>
    <col min="14884" max="14884" width="7.6328125" style="33" bestFit="1" customWidth="1"/>
    <col min="14885" max="14885" width="6.08984375" style="33" bestFit="1" customWidth="1"/>
    <col min="14886" max="14888" width="7.6328125" style="33" bestFit="1" customWidth="1"/>
    <col min="14889" max="14889" width="8.90625" style="33" bestFit="1" customWidth="1"/>
    <col min="14890" max="14890" width="5.453125" style="33" customWidth="1"/>
    <col min="14891" max="14893" width="10.08984375" style="33" customWidth="1"/>
    <col min="14894" max="14894" width="5.6328125" style="33" customWidth="1"/>
    <col min="14895" max="15107" width="9" style="33"/>
    <col min="15108" max="15108" width="10.90625" style="33" customWidth="1"/>
    <col min="15109" max="15109" width="10.36328125" style="33" customWidth="1"/>
    <col min="15110" max="15139" width="5.453125" style="33" customWidth="1"/>
    <col min="15140" max="15140" width="7.6328125" style="33" bestFit="1" customWidth="1"/>
    <col min="15141" max="15141" width="6.08984375" style="33" bestFit="1" customWidth="1"/>
    <col min="15142" max="15144" width="7.6328125" style="33" bestFit="1" customWidth="1"/>
    <col min="15145" max="15145" width="8.90625" style="33" bestFit="1" customWidth="1"/>
    <col min="15146" max="15146" width="5.453125" style="33" customWidth="1"/>
    <col min="15147" max="15149" width="10.08984375" style="33" customWidth="1"/>
    <col min="15150" max="15150" width="5.6328125" style="33" customWidth="1"/>
    <col min="15151" max="15363" width="9" style="33"/>
    <col min="15364" max="15364" width="10.90625" style="33" customWidth="1"/>
    <col min="15365" max="15365" width="10.36328125" style="33" customWidth="1"/>
    <col min="15366" max="15395" width="5.453125" style="33" customWidth="1"/>
    <col min="15396" max="15396" width="7.6328125" style="33" bestFit="1" customWidth="1"/>
    <col min="15397" max="15397" width="6.08984375" style="33" bestFit="1" customWidth="1"/>
    <col min="15398" max="15400" width="7.6328125" style="33" bestFit="1" customWidth="1"/>
    <col min="15401" max="15401" width="8.90625" style="33" bestFit="1" customWidth="1"/>
    <col min="15402" max="15402" width="5.453125" style="33" customWidth="1"/>
    <col min="15403" max="15405" width="10.08984375" style="33" customWidth="1"/>
    <col min="15406" max="15406" width="5.6328125" style="33" customWidth="1"/>
    <col min="15407" max="15619" width="9" style="33"/>
    <col min="15620" max="15620" width="10.90625" style="33" customWidth="1"/>
    <col min="15621" max="15621" width="10.36328125" style="33" customWidth="1"/>
    <col min="15622" max="15651" width="5.453125" style="33" customWidth="1"/>
    <col min="15652" max="15652" width="7.6328125" style="33" bestFit="1" customWidth="1"/>
    <col min="15653" max="15653" width="6.08984375" style="33" bestFit="1" customWidth="1"/>
    <col min="15654" max="15656" width="7.6328125" style="33" bestFit="1" customWidth="1"/>
    <col min="15657" max="15657" width="8.90625" style="33" bestFit="1" customWidth="1"/>
    <col min="15658" max="15658" width="5.453125" style="33" customWidth="1"/>
    <col min="15659" max="15661" width="10.08984375" style="33" customWidth="1"/>
    <col min="15662" max="15662" width="5.6328125" style="33" customWidth="1"/>
    <col min="15663" max="15875" width="9" style="33"/>
    <col min="15876" max="15876" width="10.90625" style="33" customWidth="1"/>
    <col min="15877" max="15877" width="10.36328125" style="33" customWidth="1"/>
    <col min="15878" max="15907" width="5.453125" style="33" customWidth="1"/>
    <col min="15908" max="15908" width="7.6328125" style="33" bestFit="1" customWidth="1"/>
    <col min="15909" max="15909" width="6.08984375" style="33" bestFit="1" customWidth="1"/>
    <col min="15910" max="15912" width="7.6328125" style="33" bestFit="1" customWidth="1"/>
    <col min="15913" max="15913" width="8.90625" style="33" bestFit="1" customWidth="1"/>
    <col min="15914" max="15914" width="5.453125" style="33" customWidth="1"/>
    <col min="15915" max="15917" width="10.08984375" style="33" customWidth="1"/>
    <col min="15918" max="15918" width="5.6328125" style="33" customWidth="1"/>
    <col min="15919" max="16131" width="9" style="33"/>
    <col min="16132" max="16132" width="10.90625" style="33" customWidth="1"/>
    <col min="16133" max="16133" width="10.36328125" style="33" customWidth="1"/>
    <col min="16134" max="16163" width="5.453125" style="33" customWidth="1"/>
    <col min="16164" max="16164" width="7.6328125" style="33" bestFit="1" customWidth="1"/>
    <col min="16165" max="16165" width="6.08984375" style="33" bestFit="1" customWidth="1"/>
    <col min="16166" max="16168" width="7.6328125" style="33" bestFit="1" customWidth="1"/>
    <col min="16169" max="16169" width="8.90625" style="33" bestFit="1" customWidth="1"/>
    <col min="16170" max="16170" width="5.453125" style="33" customWidth="1"/>
    <col min="16171" max="16173" width="10.08984375" style="33" customWidth="1"/>
    <col min="16174" max="16174" width="5.6328125" style="33" customWidth="1"/>
    <col min="16175" max="16384" width="9" style="33"/>
  </cols>
  <sheetData>
    <row r="1" spans="1:98" s="23" customFormat="1" ht="24" customHeight="1" x14ac:dyDescent="0.25">
      <c r="A1" s="21" t="s">
        <v>67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T1" s="24"/>
    </row>
    <row r="2" spans="1:98" s="26" customFormat="1" ht="21" customHeight="1" x14ac:dyDescent="0.2">
      <c r="A2" s="319" t="s">
        <v>14</v>
      </c>
      <c r="B2" s="321"/>
      <c r="C2" s="350" t="s">
        <v>1</v>
      </c>
      <c r="D2" s="350"/>
      <c r="E2" s="350"/>
      <c r="F2" s="350" t="s">
        <v>2</v>
      </c>
      <c r="G2" s="350"/>
      <c r="H2" s="319"/>
      <c r="I2" s="319" t="s">
        <v>4</v>
      </c>
      <c r="J2" s="320"/>
      <c r="K2" s="321"/>
      <c r="L2" s="350" t="s">
        <v>3</v>
      </c>
      <c r="M2" s="350"/>
      <c r="N2" s="350"/>
      <c r="O2" s="350" t="s">
        <v>5</v>
      </c>
      <c r="P2" s="350"/>
      <c r="Q2" s="350"/>
      <c r="R2" s="350" t="s">
        <v>68</v>
      </c>
      <c r="S2" s="350"/>
      <c r="T2" s="350"/>
      <c r="U2" s="351" t="s">
        <v>69</v>
      </c>
      <c r="V2" s="352"/>
      <c r="W2" s="353"/>
      <c r="X2" s="351" t="s">
        <v>70</v>
      </c>
      <c r="Y2" s="352"/>
      <c r="Z2" s="353"/>
      <c r="AA2" s="351" t="s">
        <v>71</v>
      </c>
      <c r="AB2" s="352"/>
      <c r="AC2" s="353"/>
      <c r="AD2" s="351" t="s">
        <v>72</v>
      </c>
      <c r="AE2" s="352"/>
      <c r="AF2" s="353"/>
      <c r="AG2" s="319" t="s">
        <v>9</v>
      </c>
      <c r="AH2" s="320"/>
      <c r="AI2" s="321"/>
      <c r="AJ2" s="319" t="s">
        <v>10</v>
      </c>
      <c r="AK2" s="320"/>
      <c r="AL2" s="321"/>
      <c r="AM2" s="319" t="s">
        <v>11</v>
      </c>
      <c r="AN2" s="320"/>
      <c r="AO2" s="321"/>
      <c r="AP2" s="355" t="s">
        <v>12</v>
      </c>
      <c r="AQ2" s="25"/>
    </row>
    <row r="3" spans="1:98" s="25" customFormat="1" ht="21" customHeight="1" x14ac:dyDescent="0.2">
      <c r="A3" s="27" t="s">
        <v>15</v>
      </c>
      <c r="B3" s="239" t="s">
        <v>0</v>
      </c>
      <c r="C3" s="28" t="s">
        <v>6</v>
      </c>
      <c r="D3" s="4" t="s">
        <v>7</v>
      </c>
      <c r="E3" s="29" t="s">
        <v>8</v>
      </c>
      <c r="F3" s="28" t="s">
        <v>6</v>
      </c>
      <c r="G3" s="4" t="s">
        <v>7</v>
      </c>
      <c r="H3" s="29" t="s">
        <v>8</v>
      </c>
      <c r="I3" s="28" t="s">
        <v>6</v>
      </c>
      <c r="J3" s="4" t="s">
        <v>7</v>
      </c>
      <c r="K3" s="29" t="s">
        <v>8</v>
      </c>
      <c r="L3" s="28" t="s">
        <v>6</v>
      </c>
      <c r="M3" s="4" t="s">
        <v>7</v>
      </c>
      <c r="N3" s="29" t="s">
        <v>8</v>
      </c>
      <c r="O3" s="28" t="s">
        <v>6</v>
      </c>
      <c r="P3" s="4" t="s">
        <v>7</v>
      </c>
      <c r="Q3" s="29" t="s">
        <v>8</v>
      </c>
      <c r="R3" s="28" t="s">
        <v>6</v>
      </c>
      <c r="S3" s="4" t="s">
        <v>7</v>
      </c>
      <c r="T3" s="29" t="s">
        <v>8</v>
      </c>
      <c r="U3" s="28" t="s">
        <v>6</v>
      </c>
      <c r="V3" s="4" t="s">
        <v>7</v>
      </c>
      <c r="W3" s="29" t="s">
        <v>8</v>
      </c>
      <c r="X3" s="28" t="s">
        <v>6</v>
      </c>
      <c r="Y3" s="4" t="s">
        <v>7</v>
      </c>
      <c r="Z3" s="29" t="s">
        <v>8</v>
      </c>
      <c r="AA3" s="28" t="s">
        <v>6</v>
      </c>
      <c r="AB3" s="4" t="s">
        <v>7</v>
      </c>
      <c r="AC3" s="29" t="s">
        <v>8</v>
      </c>
      <c r="AD3" s="28" t="s">
        <v>6</v>
      </c>
      <c r="AE3" s="4" t="s">
        <v>7</v>
      </c>
      <c r="AF3" s="29" t="s">
        <v>8</v>
      </c>
      <c r="AG3" s="28" t="s">
        <v>6</v>
      </c>
      <c r="AH3" s="4" t="s">
        <v>7</v>
      </c>
      <c r="AI3" s="29" t="s">
        <v>8</v>
      </c>
      <c r="AJ3" s="28" t="s">
        <v>6</v>
      </c>
      <c r="AK3" s="4" t="s">
        <v>7</v>
      </c>
      <c r="AL3" s="29" t="s">
        <v>8</v>
      </c>
      <c r="AM3" s="3" t="s">
        <v>6</v>
      </c>
      <c r="AN3" s="31" t="s">
        <v>7</v>
      </c>
      <c r="AO3" s="32" t="s">
        <v>8</v>
      </c>
      <c r="AP3" s="356"/>
      <c r="AQ3" s="33"/>
    </row>
    <row r="4" spans="1:98" ht="21" customHeight="1" x14ac:dyDescent="0.2">
      <c r="A4" s="81" t="s">
        <v>16</v>
      </c>
      <c r="B4" s="82">
        <v>1566</v>
      </c>
      <c r="C4" s="83">
        <v>9</v>
      </c>
      <c r="D4" s="53">
        <v>1</v>
      </c>
      <c r="E4" s="54">
        <v>10</v>
      </c>
      <c r="F4" s="83">
        <v>1</v>
      </c>
      <c r="G4" s="53"/>
      <c r="H4" s="67">
        <v>1</v>
      </c>
      <c r="I4" s="83"/>
      <c r="J4" s="53"/>
      <c r="K4" s="54">
        <v>0</v>
      </c>
      <c r="L4" s="83">
        <v>34</v>
      </c>
      <c r="M4" s="53">
        <v>22</v>
      </c>
      <c r="N4" s="67">
        <v>56</v>
      </c>
      <c r="O4" s="83">
        <v>76</v>
      </c>
      <c r="P4" s="53">
        <v>28</v>
      </c>
      <c r="Q4" s="67">
        <v>104</v>
      </c>
      <c r="R4" s="83"/>
      <c r="S4" s="53"/>
      <c r="T4" s="67">
        <v>0</v>
      </c>
      <c r="U4" s="83"/>
      <c r="V4" s="53"/>
      <c r="W4" s="67">
        <v>0</v>
      </c>
      <c r="X4" s="83"/>
      <c r="Y4" s="53"/>
      <c r="Z4" s="67">
        <v>0</v>
      </c>
      <c r="AA4" s="83"/>
      <c r="AB4" s="53"/>
      <c r="AC4" s="67">
        <v>0</v>
      </c>
      <c r="AD4" s="83"/>
      <c r="AE4" s="53"/>
      <c r="AF4" s="67">
        <v>0</v>
      </c>
      <c r="AG4" s="83">
        <v>10</v>
      </c>
      <c r="AH4" s="53">
        <v>3</v>
      </c>
      <c r="AI4" s="67">
        <v>13</v>
      </c>
      <c r="AJ4" s="83">
        <v>1227</v>
      </c>
      <c r="AK4" s="53">
        <v>119</v>
      </c>
      <c r="AL4" s="67">
        <v>1346</v>
      </c>
      <c r="AM4" s="226">
        <f t="shared" ref="AM4:AM50" si="0">SUM(C4,F4,I4,L4,R4,O4,U4,X4,AA4,AD4,AG4,AJ4)</f>
        <v>1357</v>
      </c>
      <c r="AN4" s="227">
        <f t="shared" ref="AN4:AN50" si="1">SUM(D4,G4,J4,M4,S4,P4,V4,Y4,AB4,AE4,AH4,AK4)</f>
        <v>173</v>
      </c>
      <c r="AO4" s="228">
        <f>SUM(AM4:AN4)</f>
        <v>1530</v>
      </c>
      <c r="AP4" s="82">
        <v>36</v>
      </c>
      <c r="AQ4" s="46"/>
      <c r="AR4" s="35"/>
      <c r="AU4" s="35"/>
      <c r="AX4" s="35"/>
      <c r="BA4" s="35"/>
      <c r="BD4" s="35"/>
      <c r="BG4" s="35"/>
      <c r="BJ4" s="35"/>
      <c r="BM4" s="35"/>
      <c r="BP4" s="35"/>
      <c r="BS4" s="35"/>
      <c r="BV4" s="35"/>
      <c r="BY4" s="35"/>
      <c r="CB4" s="35"/>
      <c r="CE4" s="35"/>
      <c r="CH4" s="35"/>
      <c r="CK4" s="35"/>
      <c r="CN4" s="35"/>
      <c r="CQ4" s="35"/>
      <c r="CT4" s="35"/>
    </row>
    <row r="5" spans="1:98" s="35" customFormat="1" ht="21" customHeight="1" x14ac:dyDescent="0.2">
      <c r="A5" s="84" t="s">
        <v>17</v>
      </c>
      <c r="B5" s="85">
        <v>355</v>
      </c>
      <c r="C5" s="86">
        <v>3</v>
      </c>
      <c r="D5" s="55"/>
      <c r="E5" s="56">
        <v>3</v>
      </c>
      <c r="F5" s="86"/>
      <c r="G5" s="55"/>
      <c r="H5" s="69">
        <v>0</v>
      </c>
      <c r="I5" s="86"/>
      <c r="J5" s="55"/>
      <c r="K5" s="56">
        <v>0</v>
      </c>
      <c r="L5" s="86">
        <v>2</v>
      </c>
      <c r="M5" s="55"/>
      <c r="N5" s="69">
        <v>2</v>
      </c>
      <c r="O5" s="86">
        <v>8</v>
      </c>
      <c r="P5" s="55"/>
      <c r="Q5" s="69">
        <v>8</v>
      </c>
      <c r="R5" s="86"/>
      <c r="S5" s="55"/>
      <c r="T5" s="56">
        <v>0</v>
      </c>
      <c r="U5" s="86"/>
      <c r="V5" s="55"/>
      <c r="W5" s="69">
        <v>0</v>
      </c>
      <c r="X5" s="86"/>
      <c r="Y5" s="55"/>
      <c r="Z5" s="69">
        <v>0</v>
      </c>
      <c r="AA5" s="86"/>
      <c r="AB5" s="55"/>
      <c r="AC5" s="69">
        <v>0</v>
      </c>
      <c r="AD5" s="86"/>
      <c r="AE5" s="55"/>
      <c r="AF5" s="69">
        <v>0</v>
      </c>
      <c r="AG5" s="86">
        <v>1</v>
      </c>
      <c r="AH5" s="55">
        <v>1</v>
      </c>
      <c r="AI5" s="56">
        <v>2</v>
      </c>
      <c r="AJ5" s="86">
        <v>308</v>
      </c>
      <c r="AK5" s="55">
        <v>17</v>
      </c>
      <c r="AL5" s="56">
        <v>325</v>
      </c>
      <c r="AM5" s="86">
        <f t="shared" si="0"/>
        <v>322</v>
      </c>
      <c r="AN5" s="55">
        <f t="shared" si="1"/>
        <v>18</v>
      </c>
      <c r="AO5" s="70">
        <f>SUM(AM5:AN5)</f>
        <v>340</v>
      </c>
      <c r="AP5" s="85">
        <v>15</v>
      </c>
      <c r="AQ5" s="46"/>
      <c r="AS5" s="33"/>
      <c r="AT5" s="33"/>
      <c r="AV5" s="33"/>
      <c r="AW5" s="33"/>
      <c r="AY5" s="33"/>
      <c r="AZ5" s="33"/>
      <c r="BB5" s="33"/>
      <c r="BC5" s="33"/>
      <c r="BE5" s="33"/>
      <c r="BF5" s="33"/>
      <c r="BH5" s="33"/>
      <c r="BI5" s="33"/>
      <c r="BK5" s="33"/>
      <c r="BL5" s="33"/>
      <c r="BN5" s="33"/>
      <c r="BO5" s="33"/>
      <c r="BQ5" s="33"/>
      <c r="BR5" s="33"/>
      <c r="BT5" s="33"/>
      <c r="BU5" s="33"/>
      <c r="BW5" s="33"/>
      <c r="BX5" s="33"/>
      <c r="BZ5" s="33"/>
      <c r="CA5" s="33"/>
      <c r="CC5" s="33"/>
      <c r="CD5" s="33"/>
      <c r="CF5" s="33"/>
      <c r="CG5" s="33"/>
      <c r="CI5" s="33"/>
      <c r="CJ5" s="33"/>
      <c r="CL5" s="33"/>
      <c r="CM5" s="33"/>
      <c r="CO5" s="33"/>
      <c r="CP5" s="33"/>
      <c r="CR5" s="33"/>
      <c r="CS5" s="33"/>
    </row>
    <row r="6" spans="1:98" s="35" customFormat="1" ht="21" customHeight="1" x14ac:dyDescent="0.2">
      <c r="A6" s="84" t="s">
        <v>18</v>
      </c>
      <c r="B6" s="85">
        <v>255</v>
      </c>
      <c r="C6" s="86"/>
      <c r="D6" s="55"/>
      <c r="E6" s="56">
        <v>0</v>
      </c>
      <c r="F6" s="86"/>
      <c r="G6" s="55"/>
      <c r="H6" s="69">
        <v>0</v>
      </c>
      <c r="I6" s="86"/>
      <c r="J6" s="55"/>
      <c r="K6" s="56">
        <v>0</v>
      </c>
      <c r="L6" s="86"/>
      <c r="M6" s="55">
        <v>4</v>
      </c>
      <c r="N6" s="69">
        <v>4</v>
      </c>
      <c r="O6" s="86">
        <v>11</v>
      </c>
      <c r="P6" s="55">
        <v>9</v>
      </c>
      <c r="Q6" s="69">
        <v>20</v>
      </c>
      <c r="R6" s="86"/>
      <c r="S6" s="55"/>
      <c r="T6" s="56">
        <v>0</v>
      </c>
      <c r="U6" s="86"/>
      <c r="V6" s="55"/>
      <c r="W6" s="69">
        <v>0</v>
      </c>
      <c r="X6" s="86">
        <v>1</v>
      </c>
      <c r="Y6" s="55"/>
      <c r="Z6" s="69">
        <v>1</v>
      </c>
      <c r="AA6" s="86"/>
      <c r="AB6" s="55"/>
      <c r="AC6" s="69">
        <v>0</v>
      </c>
      <c r="AD6" s="86"/>
      <c r="AE6" s="55"/>
      <c r="AF6" s="69">
        <v>0</v>
      </c>
      <c r="AG6" s="86"/>
      <c r="AH6" s="55">
        <v>2</v>
      </c>
      <c r="AI6" s="69">
        <v>2</v>
      </c>
      <c r="AJ6" s="86">
        <v>203</v>
      </c>
      <c r="AK6" s="55">
        <v>19</v>
      </c>
      <c r="AL6" s="56">
        <v>222</v>
      </c>
      <c r="AM6" s="86">
        <f t="shared" si="0"/>
        <v>215</v>
      </c>
      <c r="AN6" s="55">
        <f t="shared" si="1"/>
        <v>34</v>
      </c>
      <c r="AO6" s="70">
        <f t="shared" ref="AO6:AO44" si="2">SUM(AM6:AN6)</f>
        <v>249</v>
      </c>
      <c r="AP6" s="85">
        <v>6</v>
      </c>
      <c r="AQ6" s="46"/>
      <c r="AS6" s="33"/>
      <c r="AT6" s="33"/>
      <c r="AV6" s="33"/>
      <c r="AW6" s="33"/>
      <c r="AY6" s="33"/>
      <c r="AZ6" s="33"/>
      <c r="BB6" s="33"/>
      <c r="BC6" s="33"/>
      <c r="BE6" s="33"/>
      <c r="BF6" s="33"/>
      <c r="BH6" s="33"/>
      <c r="BI6" s="33"/>
      <c r="BK6" s="33"/>
      <c r="BL6" s="33"/>
      <c r="BN6" s="33"/>
      <c r="BO6" s="33"/>
      <c r="BQ6" s="33"/>
      <c r="BR6" s="33"/>
      <c r="BT6" s="33"/>
      <c r="BU6" s="33"/>
      <c r="BW6" s="33"/>
      <c r="BX6" s="33"/>
      <c r="BZ6" s="33"/>
      <c r="CA6" s="33"/>
      <c r="CC6" s="33"/>
      <c r="CD6" s="33"/>
      <c r="CF6" s="33"/>
      <c r="CG6" s="33"/>
      <c r="CI6" s="33"/>
      <c r="CJ6" s="33"/>
      <c r="CL6" s="33"/>
      <c r="CM6" s="33"/>
      <c r="CO6" s="33"/>
      <c r="CP6" s="33"/>
      <c r="CR6" s="33"/>
      <c r="CS6" s="33"/>
    </row>
    <row r="7" spans="1:98" s="35" customFormat="1" ht="21" customHeight="1" x14ac:dyDescent="0.2">
      <c r="A7" s="84" t="s">
        <v>19</v>
      </c>
      <c r="B7" s="85">
        <v>297</v>
      </c>
      <c r="C7" s="86">
        <v>2</v>
      </c>
      <c r="D7" s="55">
        <v>0</v>
      </c>
      <c r="E7" s="56">
        <v>2</v>
      </c>
      <c r="F7" s="86">
        <v>0</v>
      </c>
      <c r="G7" s="55">
        <v>0</v>
      </c>
      <c r="H7" s="69">
        <v>0</v>
      </c>
      <c r="I7" s="86">
        <v>0</v>
      </c>
      <c r="J7" s="55">
        <v>0</v>
      </c>
      <c r="K7" s="56">
        <v>0</v>
      </c>
      <c r="L7" s="86">
        <v>10</v>
      </c>
      <c r="M7" s="55">
        <v>6</v>
      </c>
      <c r="N7" s="69">
        <v>16</v>
      </c>
      <c r="O7" s="86">
        <v>14</v>
      </c>
      <c r="P7" s="55">
        <v>2</v>
      </c>
      <c r="Q7" s="69">
        <v>16</v>
      </c>
      <c r="R7" s="86">
        <v>0</v>
      </c>
      <c r="S7" s="55">
        <v>0</v>
      </c>
      <c r="T7" s="56">
        <v>0</v>
      </c>
      <c r="U7" s="86">
        <v>0</v>
      </c>
      <c r="V7" s="55">
        <v>0</v>
      </c>
      <c r="W7" s="69">
        <v>0</v>
      </c>
      <c r="X7" s="86">
        <v>0</v>
      </c>
      <c r="Y7" s="55">
        <v>0</v>
      </c>
      <c r="Z7" s="69">
        <v>0</v>
      </c>
      <c r="AA7" s="86">
        <v>0</v>
      </c>
      <c r="AB7" s="55">
        <v>0</v>
      </c>
      <c r="AC7" s="69">
        <v>0</v>
      </c>
      <c r="AD7" s="86">
        <v>0</v>
      </c>
      <c r="AE7" s="55">
        <v>0</v>
      </c>
      <c r="AF7" s="69">
        <v>0</v>
      </c>
      <c r="AG7" s="86">
        <v>1</v>
      </c>
      <c r="AH7" s="55">
        <v>0</v>
      </c>
      <c r="AI7" s="69">
        <v>1</v>
      </c>
      <c r="AJ7" s="86">
        <v>233</v>
      </c>
      <c r="AK7" s="55">
        <v>25</v>
      </c>
      <c r="AL7" s="56">
        <v>258</v>
      </c>
      <c r="AM7" s="86">
        <f t="shared" si="0"/>
        <v>260</v>
      </c>
      <c r="AN7" s="55">
        <f t="shared" si="1"/>
        <v>33</v>
      </c>
      <c r="AO7" s="70">
        <f t="shared" si="2"/>
        <v>293</v>
      </c>
      <c r="AP7" s="85">
        <v>4</v>
      </c>
      <c r="AQ7" s="46"/>
      <c r="AS7" s="33"/>
      <c r="AT7" s="33"/>
      <c r="AV7" s="33"/>
      <c r="AW7" s="33"/>
      <c r="AY7" s="33"/>
      <c r="AZ7" s="33"/>
      <c r="BB7" s="33"/>
      <c r="BC7" s="33"/>
      <c r="BE7" s="33"/>
      <c r="BF7" s="33"/>
      <c r="BH7" s="33"/>
      <c r="BI7" s="33"/>
      <c r="BK7" s="33"/>
      <c r="BL7" s="33"/>
      <c r="BN7" s="33"/>
      <c r="BO7" s="33"/>
      <c r="BQ7" s="33"/>
      <c r="BR7" s="33"/>
      <c r="BT7" s="33"/>
      <c r="BU7" s="33"/>
      <c r="BW7" s="33"/>
      <c r="BX7" s="33"/>
      <c r="BZ7" s="33"/>
      <c r="CA7" s="33"/>
      <c r="CC7" s="33"/>
      <c r="CD7" s="33"/>
      <c r="CF7" s="33"/>
      <c r="CG7" s="33"/>
      <c r="CI7" s="33"/>
      <c r="CJ7" s="33"/>
      <c r="CL7" s="33"/>
      <c r="CM7" s="33"/>
      <c r="CO7" s="33"/>
      <c r="CP7" s="33"/>
      <c r="CR7" s="33"/>
      <c r="CS7" s="33"/>
    </row>
    <row r="8" spans="1:98" s="35" customFormat="1" ht="21" customHeight="1" x14ac:dyDescent="0.2">
      <c r="A8" s="84" t="s">
        <v>20</v>
      </c>
      <c r="B8" s="85">
        <v>149</v>
      </c>
      <c r="C8" s="86"/>
      <c r="D8" s="55"/>
      <c r="E8" s="56">
        <v>0</v>
      </c>
      <c r="F8" s="86"/>
      <c r="G8" s="55"/>
      <c r="H8" s="69">
        <v>0</v>
      </c>
      <c r="I8" s="86"/>
      <c r="J8" s="55"/>
      <c r="K8" s="56">
        <v>0</v>
      </c>
      <c r="L8" s="86">
        <v>1</v>
      </c>
      <c r="M8" s="55">
        <v>3</v>
      </c>
      <c r="N8" s="69">
        <v>4</v>
      </c>
      <c r="O8" s="86">
        <v>7</v>
      </c>
      <c r="P8" s="55">
        <v>3</v>
      </c>
      <c r="Q8" s="69">
        <v>10</v>
      </c>
      <c r="R8" s="86"/>
      <c r="S8" s="55"/>
      <c r="T8" s="56">
        <v>0</v>
      </c>
      <c r="U8" s="86"/>
      <c r="V8" s="55"/>
      <c r="W8" s="69">
        <v>0</v>
      </c>
      <c r="X8" s="86"/>
      <c r="Y8" s="55"/>
      <c r="Z8" s="69">
        <v>0</v>
      </c>
      <c r="AA8" s="86"/>
      <c r="AB8" s="55"/>
      <c r="AC8" s="69">
        <v>0</v>
      </c>
      <c r="AD8" s="86"/>
      <c r="AE8" s="55"/>
      <c r="AF8" s="69">
        <v>0</v>
      </c>
      <c r="AG8" s="86"/>
      <c r="AH8" s="55"/>
      <c r="AI8" s="69">
        <v>0</v>
      </c>
      <c r="AJ8" s="86">
        <v>127</v>
      </c>
      <c r="AK8" s="55">
        <v>6</v>
      </c>
      <c r="AL8" s="56">
        <v>133</v>
      </c>
      <c r="AM8" s="86">
        <f t="shared" si="0"/>
        <v>135</v>
      </c>
      <c r="AN8" s="55">
        <f t="shared" si="1"/>
        <v>12</v>
      </c>
      <c r="AO8" s="70">
        <f t="shared" si="2"/>
        <v>147</v>
      </c>
      <c r="AP8" s="85">
        <v>2</v>
      </c>
      <c r="AQ8" s="46"/>
      <c r="AS8" s="33"/>
      <c r="AT8" s="33"/>
      <c r="AV8" s="33"/>
      <c r="AW8" s="33"/>
      <c r="AY8" s="33"/>
      <c r="AZ8" s="33"/>
      <c r="BB8" s="33"/>
      <c r="BC8" s="33"/>
      <c r="BE8" s="33"/>
      <c r="BF8" s="33"/>
      <c r="BH8" s="33"/>
      <c r="BI8" s="33"/>
      <c r="BK8" s="33"/>
      <c r="BL8" s="33"/>
      <c r="BN8" s="33"/>
      <c r="BO8" s="33"/>
      <c r="BQ8" s="33"/>
      <c r="BR8" s="33"/>
      <c r="BT8" s="33"/>
      <c r="BU8" s="33"/>
      <c r="BW8" s="33"/>
      <c r="BX8" s="33"/>
      <c r="BZ8" s="33"/>
      <c r="CA8" s="33"/>
      <c r="CC8" s="33"/>
      <c r="CD8" s="33"/>
      <c r="CF8" s="33"/>
      <c r="CG8" s="33"/>
      <c r="CI8" s="33"/>
      <c r="CJ8" s="33"/>
      <c r="CL8" s="33"/>
      <c r="CM8" s="33"/>
      <c r="CO8" s="33"/>
      <c r="CP8" s="33"/>
      <c r="CR8" s="33"/>
      <c r="CS8" s="33"/>
    </row>
    <row r="9" spans="1:98" s="35" customFormat="1" ht="21" customHeight="1" x14ac:dyDescent="0.2">
      <c r="A9" s="84" t="s">
        <v>21</v>
      </c>
      <c r="B9" s="85">
        <v>247</v>
      </c>
      <c r="C9" s="86"/>
      <c r="D9" s="55"/>
      <c r="E9" s="56">
        <v>0</v>
      </c>
      <c r="F9" s="86"/>
      <c r="G9" s="55"/>
      <c r="H9" s="69">
        <v>0</v>
      </c>
      <c r="I9" s="86"/>
      <c r="J9" s="55"/>
      <c r="K9" s="56">
        <v>0</v>
      </c>
      <c r="L9" s="86">
        <v>4</v>
      </c>
      <c r="M9" s="55"/>
      <c r="N9" s="69">
        <v>4</v>
      </c>
      <c r="O9" s="86">
        <v>11</v>
      </c>
      <c r="P9" s="55">
        <v>1</v>
      </c>
      <c r="Q9" s="69">
        <v>12</v>
      </c>
      <c r="R9" s="86"/>
      <c r="S9" s="55"/>
      <c r="T9" s="56">
        <v>0</v>
      </c>
      <c r="U9" s="86"/>
      <c r="V9" s="55"/>
      <c r="W9" s="69">
        <v>0</v>
      </c>
      <c r="X9" s="86"/>
      <c r="Y9" s="55"/>
      <c r="Z9" s="69">
        <v>0</v>
      </c>
      <c r="AA9" s="86"/>
      <c r="AB9" s="55"/>
      <c r="AC9" s="69">
        <v>0</v>
      </c>
      <c r="AD9" s="86"/>
      <c r="AE9" s="55"/>
      <c r="AF9" s="69">
        <v>0</v>
      </c>
      <c r="AG9" s="86"/>
      <c r="AH9" s="55"/>
      <c r="AI9" s="69">
        <v>0</v>
      </c>
      <c r="AJ9" s="86">
        <v>201</v>
      </c>
      <c r="AK9" s="55">
        <v>20</v>
      </c>
      <c r="AL9" s="56">
        <v>221</v>
      </c>
      <c r="AM9" s="86">
        <f t="shared" si="0"/>
        <v>216</v>
      </c>
      <c r="AN9" s="55">
        <f t="shared" si="1"/>
        <v>21</v>
      </c>
      <c r="AO9" s="70">
        <f t="shared" si="2"/>
        <v>237</v>
      </c>
      <c r="AP9" s="85">
        <v>10</v>
      </c>
      <c r="AQ9" s="46"/>
      <c r="AS9" s="33"/>
      <c r="AT9" s="33"/>
      <c r="AV9" s="33"/>
      <c r="AW9" s="33"/>
      <c r="AY9" s="33"/>
      <c r="AZ9" s="33"/>
      <c r="BB9" s="33"/>
      <c r="BC9" s="33"/>
      <c r="BE9" s="33"/>
      <c r="BF9" s="33"/>
      <c r="BH9" s="33"/>
      <c r="BI9" s="33"/>
      <c r="BK9" s="33"/>
      <c r="BL9" s="33"/>
      <c r="BN9" s="33"/>
      <c r="BO9" s="33"/>
      <c r="BQ9" s="33"/>
      <c r="BR9" s="33"/>
      <c r="BT9" s="33"/>
      <c r="BU9" s="33"/>
      <c r="BW9" s="33"/>
      <c r="BX9" s="33"/>
      <c r="BZ9" s="33"/>
      <c r="CA9" s="33"/>
      <c r="CC9" s="33"/>
      <c r="CD9" s="33"/>
      <c r="CF9" s="33"/>
      <c r="CG9" s="33"/>
      <c r="CI9" s="33"/>
      <c r="CJ9" s="33"/>
      <c r="CL9" s="33"/>
      <c r="CM9" s="33"/>
      <c r="CO9" s="33"/>
      <c r="CP9" s="33"/>
      <c r="CR9" s="33"/>
      <c r="CS9" s="33"/>
    </row>
    <row r="10" spans="1:98" s="35" customFormat="1" ht="21" customHeight="1" x14ac:dyDescent="0.2">
      <c r="A10" s="87" t="s">
        <v>22</v>
      </c>
      <c r="B10" s="42">
        <v>530</v>
      </c>
      <c r="C10" s="43">
        <v>2</v>
      </c>
      <c r="D10" s="44">
        <v>0</v>
      </c>
      <c r="E10" s="57">
        <v>2</v>
      </c>
      <c r="F10" s="43">
        <v>1</v>
      </c>
      <c r="G10" s="44">
        <v>0</v>
      </c>
      <c r="H10" s="71">
        <v>1</v>
      </c>
      <c r="I10" s="43">
        <v>0</v>
      </c>
      <c r="J10" s="44">
        <v>0</v>
      </c>
      <c r="K10" s="57">
        <v>0</v>
      </c>
      <c r="L10" s="43">
        <v>0</v>
      </c>
      <c r="M10" s="44">
        <v>5</v>
      </c>
      <c r="N10" s="71">
        <v>5</v>
      </c>
      <c r="O10" s="43">
        <v>18</v>
      </c>
      <c r="P10" s="44">
        <v>8</v>
      </c>
      <c r="Q10" s="71">
        <v>26</v>
      </c>
      <c r="R10" s="43">
        <v>1</v>
      </c>
      <c r="S10" s="44">
        <v>0</v>
      </c>
      <c r="T10" s="71">
        <v>1</v>
      </c>
      <c r="U10" s="43">
        <v>0</v>
      </c>
      <c r="V10" s="44">
        <v>0</v>
      </c>
      <c r="W10" s="71">
        <v>0</v>
      </c>
      <c r="X10" s="43">
        <v>2</v>
      </c>
      <c r="Y10" s="44">
        <v>0</v>
      </c>
      <c r="Z10" s="71">
        <v>2</v>
      </c>
      <c r="AA10" s="43">
        <v>0</v>
      </c>
      <c r="AB10" s="44">
        <v>0</v>
      </c>
      <c r="AC10" s="71">
        <v>0</v>
      </c>
      <c r="AD10" s="43">
        <v>0</v>
      </c>
      <c r="AE10" s="44">
        <v>0</v>
      </c>
      <c r="AF10" s="71">
        <v>0</v>
      </c>
      <c r="AG10" s="43">
        <v>1</v>
      </c>
      <c r="AH10" s="44">
        <v>1</v>
      </c>
      <c r="AI10" s="71">
        <v>2</v>
      </c>
      <c r="AJ10" s="43">
        <v>453</v>
      </c>
      <c r="AK10" s="44">
        <v>32</v>
      </c>
      <c r="AL10" s="71">
        <v>485</v>
      </c>
      <c r="AM10" s="43">
        <f t="shared" si="0"/>
        <v>478</v>
      </c>
      <c r="AN10" s="44">
        <f t="shared" si="1"/>
        <v>46</v>
      </c>
      <c r="AO10" s="45">
        <f t="shared" si="2"/>
        <v>524</v>
      </c>
      <c r="AP10" s="42">
        <v>6</v>
      </c>
      <c r="AQ10" s="46"/>
      <c r="AS10" s="33"/>
      <c r="AT10" s="33"/>
      <c r="AV10" s="33"/>
      <c r="AW10" s="33"/>
      <c r="AY10" s="33"/>
      <c r="AZ10" s="33"/>
      <c r="BB10" s="33"/>
      <c r="BC10" s="33"/>
      <c r="BE10" s="33"/>
      <c r="BF10" s="33"/>
      <c r="BH10" s="33"/>
      <c r="BI10" s="33"/>
      <c r="BK10" s="33"/>
      <c r="BL10" s="33"/>
      <c r="BN10" s="33"/>
      <c r="BO10" s="33"/>
      <c r="BQ10" s="33"/>
      <c r="BR10" s="33"/>
      <c r="BT10" s="33"/>
      <c r="BU10" s="33"/>
      <c r="BW10" s="33"/>
      <c r="BX10" s="33"/>
      <c r="BZ10" s="33"/>
      <c r="CA10" s="33"/>
      <c r="CC10" s="33"/>
      <c r="CD10" s="33"/>
      <c r="CF10" s="33"/>
      <c r="CG10" s="33"/>
      <c r="CI10" s="33"/>
      <c r="CJ10" s="33"/>
      <c r="CL10" s="33"/>
      <c r="CM10" s="33"/>
      <c r="CO10" s="33"/>
      <c r="CP10" s="33"/>
      <c r="CR10" s="33"/>
      <c r="CS10" s="33"/>
    </row>
    <row r="11" spans="1:98" s="35" customFormat="1" ht="21" customHeight="1" x14ac:dyDescent="0.2">
      <c r="A11" s="81" t="s">
        <v>23</v>
      </c>
      <c r="B11" s="82">
        <v>163</v>
      </c>
      <c r="C11" s="83">
        <v>8</v>
      </c>
      <c r="D11" s="53">
        <v>0</v>
      </c>
      <c r="E11" s="54">
        <v>8</v>
      </c>
      <c r="F11" s="83">
        <v>0</v>
      </c>
      <c r="G11" s="53">
        <v>0</v>
      </c>
      <c r="H11" s="67">
        <v>0</v>
      </c>
      <c r="I11" s="83">
        <v>1</v>
      </c>
      <c r="J11" s="53">
        <v>0</v>
      </c>
      <c r="K11" s="67">
        <v>1</v>
      </c>
      <c r="L11" s="83">
        <v>7</v>
      </c>
      <c r="M11" s="53">
        <v>8</v>
      </c>
      <c r="N11" s="67">
        <v>15</v>
      </c>
      <c r="O11" s="83">
        <v>2</v>
      </c>
      <c r="P11" s="53">
        <v>3</v>
      </c>
      <c r="Q11" s="67">
        <v>5</v>
      </c>
      <c r="R11" s="83">
        <v>1</v>
      </c>
      <c r="S11" s="53">
        <v>0</v>
      </c>
      <c r="T11" s="54">
        <v>1</v>
      </c>
      <c r="U11" s="83">
        <v>1</v>
      </c>
      <c r="V11" s="53">
        <v>0</v>
      </c>
      <c r="W11" s="67">
        <v>1</v>
      </c>
      <c r="X11" s="83">
        <v>0</v>
      </c>
      <c r="Y11" s="53">
        <v>0</v>
      </c>
      <c r="Z11" s="67">
        <v>0</v>
      </c>
      <c r="AA11" s="83">
        <v>0</v>
      </c>
      <c r="AB11" s="53">
        <v>0</v>
      </c>
      <c r="AC11" s="67">
        <v>0</v>
      </c>
      <c r="AD11" s="83">
        <v>0</v>
      </c>
      <c r="AE11" s="53">
        <v>0</v>
      </c>
      <c r="AF11" s="67">
        <v>0</v>
      </c>
      <c r="AG11" s="83">
        <v>0</v>
      </c>
      <c r="AH11" s="53">
        <v>0</v>
      </c>
      <c r="AI11" s="67">
        <v>0</v>
      </c>
      <c r="AJ11" s="83">
        <v>117</v>
      </c>
      <c r="AK11" s="53">
        <v>7</v>
      </c>
      <c r="AL11" s="67">
        <v>124</v>
      </c>
      <c r="AM11" s="229">
        <f t="shared" si="0"/>
        <v>137</v>
      </c>
      <c r="AN11" s="230">
        <f t="shared" si="1"/>
        <v>18</v>
      </c>
      <c r="AO11" s="231">
        <f t="shared" si="2"/>
        <v>155</v>
      </c>
      <c r="AP11" s="82">
        <v>8</v>
      </c>
      <c r="AQ11" s="46"/>
      <c r="AS11" s="33"/>
      <c r="AT11" s="33"/>
      <c r="AV11" s="33"/>
      <c r="AW11" s="33"/>
      <c r="AY11" s="33"/>
      <c r="AZ11" s="33"/>
      <c r="BB11" s="33"/>
      <c r="BC11" s="33"/>
      <c r="BE11" s="33"/>
      <c r="BF11" s="33"/>
      <c r="BH11" s="33"/>
      <c r="BI11" s="33"/>
      <c r="BK11" s="33"/>
      <c r="BL11" s="33"/>
      <c r="BN11" s="33"/>
      <c r="BO11" s="33"/>
      <c r="BQ11" s="33"/>
      <c r="BR11" s="33"/>
      <c r="BT11" s="33"/>
      <c r="BU11" s="33"/>
      <c r="BW11" s="33"/>
      <c r="BX11" s="33"/>
      <c r="BZ11" s="33"/>
      <c r="CA11" s="33"/>
      <c r="CC11" s="33"/>
      <c r="CD11" s="33"/>
      <c r="CF11" s="33"/>
      <c r="CG11" s="33"/>
      <c r="CI11" s="33"/>
      <c r="CJ11" s="33"/>
      <c r="CL11" s="33"/>
      <c r="CM11" s="33"/>
      <c r="CO11" s="33"/>
      <c r="CP11" s="33"/>
      <c r="CR11" s="33"/>
      <c r="CS11" s="33"/>
    </row>
    <row r="12" spans="1:98" s="35" customFormat="1" ht="21" customHeight="1" x14ac:dyDescent="0.2">
      <c r="A12" s="84" t="s">
        <v>24</v>
      </c>
      <c r="B12" s="85">
        <v>151</v>
      </c>
      <c r="C12" s="86">
        <v>1</v>
      </c>
      <c r="D12" s="55">
        <v>0</v>
      </c>
      <c r="E12" s="56">
        <v>1</v>
      </c>
      <c r="F12" s="86">
        <v>1</v>
      </c>
      <c r="G12" s="55">
        <v>0</v>
      </c>
      <c r="H12" s="69">
        <v>1</v>
      </c>
      <c r="I12" s="86">
        <v>0</v>
      </c>
      <c r="J12" s="55">
        <v>0</v>
      </c>
      <c r="K12" s="69">
        <v>0</v>
      </c>
      <c r="L12" s="86">
        <v>6</v>
      </c>
      <c r="M12" s="55">
        <v>2</v>
      </c>
      <c r="N12" s="69">
        <v>8</v>
      </c>
      <c r="O12" s="86">
        <v>3</v>
      </c>
      <c r="P12" s="55">
        <v>2</v>
      </c>
      <c r="Q12" s="69">
        <v>5</v>
      </c>
      <c r="R12" s="86">
        <v>1</v>
      </c>
      <c r="S12" s="55">
        <v>0</v>
      </c>
      <c r="T12" s="56">
        <v>1</v>
      </c>
      <c r="U12" s="86">
        <v>0</v>
      </c>
      <c r="V12" s="55">
        <v>0</v>
      </c>
      <c r="W12" s="69">
        <v>0</v>
      </c>
      <c r="X12" s="86">
        <v>0</v>
      </c>
      <c r="Y12" s="55">
        <v>0</v>
      </c>
      <c r="Z12" s="69">
        <v>0</v>
      </c>
      <c r="AA12" s="86">
        <v>0</v>
      </c>
      <c r="AB12" s="55">
        <v>0</v>
      </c>
      <c r="AC12" s="69">
        <v>0</v>
      </c>
      <c r="AD12" s="86">
        <v>0</v>
      </c>
      <c r="AE12" s="55">
        <v>0</v>
      </c>
      <c r="AF12" s="69">
        <v>0</v>
      </c>
      <c r="AG12" s="86">
        <v>2</v>
      </c>
      <c r="AH12" s="55">
        <v>0</v>
      </c>
      <c r="AI12" s="69">
        <v>2</v>
      </c>
      <c r="AJ12" s="86">
        <v>119</v>
      </c>
      <c r="AK12" s="55">
        <v>13</v>
      </c>
      <c r="AL12" s="56">
        <v>132</v>
      </c>
      <c r="AM12" s="86">
        <f t="shared" si="0"/>
        <v>133</v>
      </c>
      <c r="AN12" s="55">
        <f t="shared" si="1"/>
        <v>17</v>
      </c>
      <c r="AO12" s="70">
        <f t="shared" si="2"/>
        <v>150</v>
      </c>
      <c r="AP12" s="85">
        <v>1</v>
      </c>
      <c r="AQ12" s="46"/>
      <c r="AS12" s="33"/>
      <c r="AT12" s="33"/>
      <c r="AV12" s="33"/>
      <c r="AW12" s="33"/>
      <c r="AY12" s="33"/>
      <c r="AZ12" s="33"/>
      <c r="BB12" s="33"/>
      <c r="BC12" s="33"/>
      <c r="BE12" s="33"/>
      <c r="BF12" s="33"/>
      <c r="BH12" s="33"/>
      <c r="BI12" s="33"/>
      <c r="BK12" s="33"/>
      <c r="BL12" s="33"/>
      <c r="BN12" s="33"/>
      <c r="BO12" s="33"/>
      <c r="BQ12" s="33"/>
      <c r="BR12" s="33"/>
      <c r="BT12" s="33"/>
      <c r="BU12" s="33"/>
      <c r="BW12" s="33"/>
      <c r="BX12" s="33"/>
      <c r="BZ12" s="33"/>
      <c r="CA12" s="33"/>
      <c r="CC12" s="33"/>
      <c r="CD12" s="33"/>
      <c r="CF12" s="33"/>
      <c r="CG12" s="33"/>
      <c r="CI12" s="33"/>
      <c r="CJ12" s="33"/>
      <c r="CL12" s="33"/>
      <c r="CM12" s="33"/>
      <c r="CO12" s="33"/>
      <c r="CP12" s="33"/>
      <c r="CR12" s="33"/>
      <c r="CS12" s="33"/>
    </row>
    <row r="13" spans="1:98" s="35" customFormat="1" ht="21" customHeight="1" x14ac:dyDescent="0.2">
      <c r="A13" s="84" t="s">
        <v>25</v>
      </c>
      <c r="B13" s="85">
        <v>273</v>
      </c>
      <c r="C13" s="86"/>
      <c r="D13" s="55"/>
      <c r="E13" s="56">
        <v>0</v>
      </c>
      <c r="F13" s="86">
        <v>1</v>
      </c>
      <c r="G13" s="55"/>
      <c r="H13" s="69">
        <v>1</v>
      </c>
      <c r="I13" s="86"/>
      <c r="J13" s="55"/>
      <c r="K13" s="69">
        <v>0</v>
      </c>
      <c r="L13" s="86">
        <v>9</v>
      </c>
      <c r="M13" s="55">
        <v>4</v>
      </c>
      <c r="N13" s="69">
        <v>13</v>
      </c>
      <c r="O13" s="86">
        <v>9</v>
      </c>
      <c r="P13" s="55">
        <v>2</v>
      </c>
      <c r="Q13" s="69">
        <v>11</v>
      </c>
      <c r="R13" s="86"/>
      <c r="S13" s="55"/>
      <c r="T13" s="56">
        <v>0</v>
      </c>
      <c r="U13" s="86"/>
      <c r="V13" s="55"/>
      <c r="W13" s="69">
        <v>0</v>
      </c>
      <c r="X13" s="86">
        <v>1</v>
      </c>
      <c r="Y13" s="55"/>
      <c r="Z13" s="69">
        <v>1</v>
      </c>
      <c r="AA13" s="86"/>
      <c r="AB13" s="55"/>
      <c r="AC13" s="69">
        <v>0</v>
      </c>
      <c r="AD13" s="86"/>
      <c r="AE13" s="55"/>
      <c r="AF13" s="69">
        <v>0</v>
      </c>
      <c r="AG13" s="86"/>
      <c r="AH13" s="55">
        <v>1</v>
      </c>
      <c r="AI13" s="69">
        <v>1</v>
      </c>
      <c r="AJ13" s="86">
        <v>217</v>
      </c>
      <c r="AK13" s="55">
        <v>20</v>
      </c>
      <c r="AL13" s="56">
        <v>237</v>
      </c>
      <c r="AM13" s="86">
        <f t="shared" si="0"/>
        <v>237</v>
      </c>
      <c r="AN13" s="55">
        <f t="shared" si="1"/>
        <v>27</v>
      </c>
      <c r="AO13" s="70">
        <f t="shared" si="2"/>
        <v>264</v>
      </c>
      <c r="AP13" s="85">
        <v>9</v>
      </c>
      <c r="AQ13" s="46"/>
      <c r="AS13" s="33"/>
      <c r="AT13" s="33"/>
      <c r="AV13" s="33"/>
      <c r="AW13" s="33"/>
      <c r="AY13" s="33"/>
      <c r="AZ13" s="33"/>
      <c r="BB13" s="33"/>
      <c r="BC13" s="33"/>
      <c r="BE13" s="33"/>
      <c r="BF13" s="33"/>
      <c r="BH13" s="33"/>
      <c r="BI13" s="33"/>
      <c r="BK13" s="33"/>
      <c r="BL13" s="33"/>
      <c r="BN13" s="33"/>
      <c r="BO13" s="33"/>
      <c r="BQ13" s="33"/>
      <c r="BR13" s="33"/>
      <c r="BT13" s="33"/>
      <c r="BU13" s="33"/>
      <c r="BW13" s="33"/>
      <c r="BX13" s="33"/>
      <c r="BZ13" s="33"/>
      <c r="CA13" s="33"/>
      <c r="CC13" s="33"/>
      <c r="CD13" s="33"/>
      <c r="CF13" s="33"/>
      <c r="CG13" s="33"/>
      <c r="CI13" s="33"/>
      <c r="CJ13" s="33"/>
      <c r="CL13" s="33"/>
      <c r="CM13" s="33"/>
      <c r="CO13" s="33"/>
      <c r="CP13" s="33"/>
      <c r="CR13" s="33"/>
      <c r="CS13" s="33"/>
    </row>
    <row r="14" spans="1:98" s="35" customFormat="1" ht="21" customHeight="1" x14ac:dyDescent="0.2">
      <c r="A14" s="84" t="s">
        <v>26</v>
      </c>
      <c r="B14" s="85">
        <v>302</v>
      </c>
      <c r="C14" s="86">
        <v>6</v>
      </c>
      <c r="D14" s="55"/>
      <c r="E14" s="56">
        <v>6</v>
      </c>
      <c r="F14" s="86"/>
      <c r="G14" s="55"/>
      <c r="H14" s="69">
        <v>0</v>
      </c>
      <c r="I14" s="86">
        <v>1</v>
      </c>
      <c r="J14" s="55"/>
      <c r="K14" s="69">
        <v>1</v>
      </c>
      <c r="L14" s="86">
        <v>6</v>
      </c>
      <c r="M14" s="55">
        <v>21</v>
      </c>
      <c r="N14" s="69">
        <v>27</v>
      </c>
      <c r="O14" s="86">
        <v>21</v>
      </c>
      <c r="P14" s="55">
        <v>10</v>
      </c>
      <c r="Q14" s="69">
        <v>31</v>
      </c>
      <c r="R14" s="86"/>
      <c r="S14" s="55"/>
      <c r="T14" s="56">
        <v>0</v>
      </c>
      <c r="U14" s="86"/>
      <c r="V14" s="55"/>
      <c r="W14" s="69">
        <v>0</v>
      </c>
      <c r="X14" s="86">
        <v>1</v>
      </c>
      <c r="Y14" s="55"/>
      <c r="Z14" s="69">
        <v>1</v>
      </c>
      <c r="AA14" s="86"/>
      <c r="AB14" s="55"/>
      <c r="AC14" s="69">
        <v>0</v>
      </c>
      <c r="AD14" s="86"/>
      <c r="AE14" s="55">
        <v>0</v>
      </c>
      <c r="AF14" s="69">
        <v>0</v>
      </c>
      <c r="AG14" s="86">
        <v>4</v>
      </c>
      <c r="AH14" s="55">
        <v>1</v>
      </c>
      <c r="AI14" s="69">
        <v>5</v>
      </c>
      <c r="AJ14" s="86">
        <v>195</v>
      </c>
      <c r="AK14" s="55">
        <v>23</v>
      </c>
      <c r="AL14" s="56">
        <v>218</v>
      </c>
      <c r="AM14" s="86">
        <f t="shared" si="0"/>
        <v>234</v>
      </c>
      <c r="AN14" s="55">
        <f t="shared" si="1"/>
        <v>55</v>
      </c>
      <c r="AO14" s="70">
        <f t="shared" si="2"/>
        <v>289</v>
      </c>
      <c r="AP14" s="85">
        <v>13</v>
      </c>
      <c r="AQ14" s="46"/>
      <c r="AS14" s="33"/>
      <c r="AT14" s="33"/>
      <c r="AV14" s="33"/>
      <c r="AW14" s="33"/>
      <c r="AY14" s="33"/>
      <c r="AZ14" s="33"/>
      <c r="BB14" s="33"/>
      <c r="BC14" s="33"/>
      <c r="BE14" s="33"/>
      <c r="BF14" s="33"/>
      <c r="BH14" s="33"/>
      <c r="BI14" s="33"/>
      <c r="BK14" s="33"/>
      <c r="BL14" s="33"/>
      <c r="BN14" s="33"/>
      <c r="BO14" s="33"/>
      <c r="BQ14" s="33"/>
      <c r="BR14" s="33"/>
      <c r="BT14" s="33"/>
      <c r="BU14" s="33"/>
      <c r="BW14" s="33"/>
      <c r="BX14" s="33"/>
      <c r="BZ14" s="33"/>
      <c r="CA14" s="33"/>
      <c r="CC14" s="33"/>
      <c r="CD14" s="33"/>
      <c r="CF14" s="33"/>
      <c r="CG14" s="33"/>
      <c r="CI14" s="33"/>
      <c r="CJ14" s="33"/>
      <c r="CL14" s="33"/>
      <c r="CM14" s="33"/>
      <c r="CO14" s="33"/>
      <c r="CP14" s="33"/>
      <c r="CR14" s="33"/>
      <c r="CS14" s="33"/>
    </row>
    <row r="15" spans="1:98" s="35" customFormat="1" ht="21" customHeight="1" x14ac:dyDescent="0.2">
      <c r="A15" s="84" t="s">
        <v>27</v>
      </c>
      <c r="B15" s="85">
        <v>229</v>
      </c>
      <c r="C15" s="86"/>
      <c r="D15" s="55"/>
      <c r="E15" s="56">
        <v>0</v>
      </c>
      <c r="F15" s="86">
        <v>1</v>
      </c>
      <c r="G15" s="55"/>
      <c r="H15" s="69">
        <v>1</v>
      </c>
      <c r="I15" s="86"/>
      <c r="J15" s="55"/>
      <c r="K15" s="69">
        <v>0</v>
      </c>
      <c r="L15" s="86">
        <v>3</v>
      </c>
      <c r="M15" s="55">
        <v>9</v>
      </c>
      <c r="N15" s="69">
        <v>12</v>
      </c>
      <c r="O15" s="86">
        <v>7</v>
      </c>
      <c r="P15" s="55">
        <v>6</v>
      </c>
      <c r="Q15" s="69">
        <v>13</v>
      </c>
      <c r="R15" s="86"/>
      <c r="S15" s="55"/>
      <c r="T15" s="56">
        <v>0</v>
      </c>
      <c r="U15" s="86"/>
      <c r="V15" s="55"/>
      <c r="W15" s="69">
        <v>0</v>
      </c>
      <c r="X15" s="86"/>
      <c r="Y15" s="55"/>
      <c r="Z15" s="69">
        <v>0</v>
      </c>
      <c r="AA15" s="86"/>
      <c r="AB15" s="55"/>
      <c r="AC15" s="69">
        <v>0</v>
      </c>
      <c r="AD15" s="86"/>
      <c r="AE15" s="55"/>
      <c r="AF15" s="69">
        <v>0</v>
      </c>
      <c r="AG15" s="86">
        <v>1</v>
      </c>
      <c r="AH15" s="55"/>
      <c r="AI15" s="69">
        <v>1</v>
      </c>
      <c r="AJ15" s="86">
        <v>175</v>
      </c>
      <c r="AK15" s="55">
        <v>19</v>
      </c>
      <c r="AL15" s="56">
        <v>194</v>
      </c>
      <c r="AM15" s="86">
        <f t="shared" si="0"/>
        <v>187</v>
      </c>
      <c r="AN15" s="55">
        <f t="shared" si="1"/>
        <v>34</v>
      </c>
      <c r="AO15" s="70">
        <f t="shared" si="2"/>
        <v>221</v>
      </c>
      <c r="AP15" s="85">
        <v>8</v>
      </c>
      <c r="AQ15" s="46"/>
      <c r="AS15" s="33"/>
      <c r="AT15" s="33"/>
      <c r="AV15" s="33"/>
      <c r="AW15" s="33"/>
      <c r="AY15" s="33"/>
      <c r="AZ15" s="33"/>
      <c r="BB15" s="33"/>
      <c r="BC15" s="33"/>
      <c r="BE15" s="33"/>
      <c r="BF15" s="33"/>
      <c r="BH15" s="33"/>
      <c r="BI15" s="33"/>
      <c r="BK15" s="33"/>
      <c r="BL15" s="33"/>
      <c r="BN15" s="33"/>
      <c r="BO15" s="33"/>
      <c r="BQ15" s="33"/>
      <c r="BR15" s="33"/>
      <c r="BT15" s="33"/>
      <c r="BU15" s="33"/>
      <c r="BW15" s="33"/>
      <c r="BX15" s="33"/>
      <c r="BZ15" s="33"/>
      <c r="CA15" s="33"/>
      <c r="CC15" s="33"/>
      <c r="CD15" s="33"/>
      <c r="CF15" s="33"/>
      <c r="CG15" s="33"/>
      <c r="CI15" s="33"/>
      <c r="CJ15" s="33"/>
      <c r="CL15" s="33"/>
      <c r="CM15" s="33"/>
      <c r="CO15" s="33"/>
      <c r="CP15" s="33"/>
      <c r="CR15" s="33"/>
      <c r="CS15" s="33"/>
    </row>
    <row r="16" spans="1:98" s="35" customFormat="1" ht="21" customHeight="1" x14ac:dyDescent="0.2">
      <c r="A16" s="84" t="s">
        <v>28</v>
      </c>
      <c r="B16" s="85">
        <v>129</v>
      </c>
      <c r="C16" s="86">
        <v>4</v>
      </c>
      <c r="D16" s="55">
        <v>0</v>
      </c>
      <c r="E16" s="56">
        <v>4</v>
      </c>
      <c r="F16" s="86">
        <v>0</v>
      </c>
      <c r="G16" s="55">
        <v>0</v>
      </c>
      <c r="H16" s="69">
        <v>0</v>
      </c>
      <c r="I16" s="86">
        <v>0</v>
      </c>
      <c r="J16" s="55">
        <v>0</v>
      </c>
      <c r="K16" s="69">
        <v>0</v>
      </c>
      <c r="L16" s="86">
        <v>6</v>
      </c>
      <c r="M16" s="55">
        <v>6</v>
      </c>
      <c r="N16" s="69">
        <v>12</v>
      </c>
      <c r="O16" s="86">
        <v>8</v>
      </c>
      <c r="P16" s="55">
        <v>3</v>
      </c>
      <c r="Q16" s="69">
        <v>11</v>
      </c>
      <c r="R16" s="86">
        <v>0</v>
      </c>
      <c r="S16" s="55">
        <v>0</v>
      </c>
      <c r="T16" s="56">
        <v>0</v>
      </c>
      <c r="U16" s="86">
        <v>0</v>
      </c>
      <c r="V16" s="55">
        <v>0</v>
      </c>
      <c r="W16" s="69">
        <v>0</v>
      </c>
      <c r="X16" s="86">
        <v>0</v>
      </c>
      <c r="Y16" s="55">
        <v>0</v>
      </c>
      <c r="Z16" s="69">
        <v>0</v>
      </c>
      <c r="AA16" s="86">
        <v>0</v>
      </c>
      <c r="AB16" s="55">
        <v>0</v>
      </c>
      <c r="AC16" s="69">
        <v>0</v>
      </c>
      <c r="AD16" s="86">
        <v>0</v>
      </c>
      <c r="AE16" s="55">
        <v>0</v>
      </c>
      <c r="AF16" s="69">
        <v>0</v>
      </c>
      <c r="AG16" s="86">
        <v>2</v>
      </c>
      <c r="AH16" s="55">
        <v>1</v>
      </c>
      <c r="AI16" s="69">
        <v>3</v>
      </c>
      <c r="AJ16" s="86">
        <v>85</v>
      </c>
      <c r="AK16" s="55">
        <v>9</v>
      </c>
      <c r="AL16" s="56">
        <v>94</v>
      </c>
      <c r="AM16" s="86">
        <f t="shared" si="0"/>
        <v>105</v>
      </c>
      <c r="AN16" s="55">
        <f t="shared" si="1"/>
        <v>19</v>
      </c>
      <c r="AO16" s="70">
        <f t="shared" si="2"/>
        <v>124</v>
      </c>
      <c r="AP16" s="85">
        <v>5</v>
      </c>
      <c r="AQ16" s="46"/>
      <c r="AS16" s="33"/>
      <c r="AT16" s="33"/>
      <c r="AV16" s="33"/>
      <c r="AW16" s="33"/>
      <c r="AY16" s="33"/>
      <c r="AZ16" s="33"/>
      <c r="BB16" s="33"/>
      <c r="BC16" s="33"/>
      <c r="BE16" s="33"/>
      <c r="BF16" s="33"/>
      <c r="BH16" s="33"/>
      <c r="BI16" s="33"/>
      <c r="BK16" s="33"/>
      <c r="BL16" s="33"/>
      <c r="BN16" s="33"/>
      <c r="BO16" s="33"/>
      <c r="BQ16" s="33"/>
      <c r="BR16" s="33"/>
      <c r="BT16" s="33"/>
      <c r="BU16" s="33"/>
      <c r="BW16" s="33"/>
      <c r="BX16" s="33"/>
      <c r="BZ16" s="33"/>
      <c r="CA16" s="33"/>
      <c r="CC16" s="33"/>
      <c r="CD16" s="33"/>
      <c r="CF16" s="33"/>
      <c r="CG16" s="33"/>
      <c r="CI16" s="33"/>
      <c r="CJ16" s="33"/>
      <c r="CL16" s="33"/>
      <c r="CM16" s="33"/>
      <c r="CO16" s="33"/>
      <c r="CP16" s="33"/>
      <c r="CR16" s="33"/>
      <c r="CS16" s="33"/>
    </row>
    <row r="17" spans="1:97" s="35" customFormat="1" ht="21" customHeight="1" x14ac:dyDescent="0.2">
      <c r="A17" s="87" t="s">
        <v>29</v>
      </c>
      <c r="B17" s="42">
        <v>186</v>
      </c>
      <c r="C17" s="43">
        <v>2</v>
      </c>
      <c r="D17" s="44">
        <v>0</v>
      </c>
      <c r="E17" s="57">
        <v>2</v>
      </c>
      <c r="F17" s="43">
        <v>1</v>
      </c>
      <c r="G17" s="44">
        <v>1</v>
      </c>
      <c r="H17" s="71">
        <v>2</v>
      </c>
      <c r="I17" s="43">
        <v>0</v>
      </c>
      <c r="J17" s="44">
        <v>0</v>
      </c>
      <c r="K17" s="71">
        <v>0</v>
      </c>
      <c r="L17" s="43">
        <v>5</v>
      </c>
      <c r="M17" s="44">
        <v>12</v>
      </c>
      <c r="N17" s="71">
        <v>17</v>
      </c>
      <c r="O17" s="43">
        <v>10</v>
      </c>
      <c r="P17" s="44">
        <v>7</v>
      </c>
      <c r="Q17" s="71">
        <v>17</v>
      </c>
      <c r="R17" s="43">
        <v>0</v>
      </c>
      <c r="S17" s="44">
        <v>0</v>
      </c>
      <c r="T17" s="57">
        <v>0</v>
      </c>
      <c r="U17" s="43">
        <v>0</v>
      </c>
      <c r="V17" s="44">
        <v>0</v>
      </c>
      <c r="W17" s="71">
        <v>0</v>
      </c>
      <c r="X17" s="43">
        <v>0</v>
      </c>
      <c r="Y17" s="44">
        <v>0</v>
      </c>
      <c r="Z17" s="71">
        <v>0</v>
      </c>
      <c r="AA17" s="43">
        <v>0</v>
      </c>
      <c r="AB17" s="44">
        <v>0</v>
      </c>
      <c r="AC17" s="71">
        <v>0</v>
      </c>
      <c r="AD17" s="43">
        <v>0</v>
      </c>
      <c r="AE17" s="44">
        <v>0</v>
      </c>
      <c r="AF17" s="71">
        <v>0</v>
      </c>
      <c r="AG17" s="43">
        <v>3</v>
      </c>
      <c r="AH17" s="44">
        <v>0</v>
      </c>
      <c r="AI17" s="71">
        <v>3</v>
      </c>
      <c r="AJ17" s="43">
        <v>114</v>
      </c>
      <c r="AK17" s="44">
        <v>25</v>
      </c>
      <c r="AL17" s="71">
        <v>139</v>
      </c>
      <c r="AM17" s="43">
        <f t="shared" si="0"/>
        <v>135</v>
      </c>
      <c r="AN17" s="44">
        <f t="shared" si="1"/>
        <v>45</v>
      </c>
      <c r="AO17" s="45">
        <f t="shared" si="2"/>
        <v>180</v>
      </c>
      <c r="AP17" s="42">
        <v>6</v>
      </c>
      <c r="AQ17" s="46"/>
      <c r="AS17" s="33"/>
      <c r="AT17" s="33"/>
      <c r="AV17" s="33"/>
      <c r="AW17" s="33"/>
      <c r="AY17" s="33"/>
      <c r="AZ17" s="33"/>
      <c r="BB17" s="33"/>
      <c r="BC17" s="33"/>
      <c r="BE17" s="33"/>
      <c r="BF17" s="33"/>
      <c r="BH17" s="33"/>
      <c r="BI17" s="33"/>
      <c r="BK17" s="33"/>
      <c r="BL17" s="33"/>
      <c r="BN17" s="33"/>
      <c r="BO17" s="33"/>
      <c r="BQ17" s="33"/>
      <c r="BR17" s="33"/>
      <c r="BT17" s="33"/>
      <c r="BU17" s="33"/>
      <c r="BW17" s="33"/>
      <c r="BX17" s="33"/>
      <c r="BZ17" s="33"/>
      <c r="CA17" s="33"/>
      <c r="CC17" s="33"/>
      <c r="CD17" s="33"/>
      <c r="CF17" s="33"/>
      <c r="CG17" s="33"/>
      <c r="CI17" s="33"/>
      <c r="CJ17" s="33"/>
      <c r="CL17" s="33"/>
      <c r="CM17" s="33"/>
      <c r="CO17" s="33"/>
      <c r="CP17" s="33"/>
      <c r="CR17" s="33"/>
      <c r="CS17" s="33"/>
    </row>
    <row r="18" spans="1:97" s="35" customFormat="1" ht="21" customHeight="1" x14ac:dyDescent="0.2">
      <c r="A18" s="81" t="s">
        <v>30</v>
      </c>
      <c r="B18" s="82">
        <v>115</v>
      </c>
      <c r="C18" s="83">
        <v>1</v>
      </c>
      <c r="D18" s="53">
        <v>0</v>
      </c>
      <c r="E18" s="54">
        <v>1</v>
      </c>
      <c r="F18" s="83">
        <v>0</v>
      </c>
      <c r="G18" s="53">
        <v>0</v>
      </c>
      <c r="H18" s="67">
        <v>0</v>
      </c>
      <c r="I18" s="83">
        <v>0</v>
      </c>
      <c r="J18" s="53">
        <v>0</v>
      </c>
      <c r="K18" s="67">
        <v>0</v>
      </c>
      <c r="L18" s="83">
        <v>0</v>
      </c>
      <c r="M18" s="53">
        <v>0</v>
      </c>
      <c r="N18" s="67">
        <v>0</v>
      </c>
      <c r="O18" s="83">
        <v>5</v>
      </c>
      <c r="P18" s="53">
        <v>2</v>
      </c>
      <c r="Q18" s="67">
        <v>7</v>
      </c>
      <c r="R18" s="83">
        <v>0</v>
      </c>
      <c r="S18" s="53">
        <v>0</v>
      </c>
      <c r="T18" s="54">
        <v>0</v>
      </c>
      <c r="U18" s="83">
        <v>0</v>
      </c>
      <c r="V18" s="53">
        <v>0</v>
      </c>
      <c r="W18" s="67">
        <v>0</v>
      </c>
      <c r="X18" s="83">
        <v>0</v>
      </c>
      <c r="Y18" s="53">
        <v>0</v>
      </c>
      <c r="Z18" s="67">
        <v>0</v>
      </c>
      <c r="AA18" s="83">
        <v>0</v>
      </c>
      <c r="AB18" s="53">
        <v>0</v>
      </c>
      <c r="AC18" s="67">
        <v>0</v>
      </c>
      <c r="AD18" s="83">
        <v>0</v>
      </c>
      <c r="AE18" s="53">
        <v>0</v>
      </c>
      <c r="AF18" s="67">
        <v>0</v>
      </c>
      <c r="AG18" s="83">
        <v>0</v>
      </c>
      <c r="AH18" s="53">
        <v>0</v>
      </c>
      <c r="AI18" s="67">
        <v>0</v>
      </c>
      <c r="AJ18" s="83">
        <v>88</v>
      </c>
      <c r="AK18" s="53">
        <v>17</v>
      </c>
      <c r="AL18" s="67">
        <v>105</v>
      </c>
      <c r="AM18" s="229">
        <f t="shared" si="0"/>
        <v>94</v>
      </c>
      <c r="AN18" s="230">
        <f t="shared" si="1"/>
        <v>19</v>
      </c>
      <c r="AO18" s="231">
        <f t="shared" si="2"/>
        <v>113</v>
      </c>
      <c r="AP18" s="82">
        <v>2</v>
      </c>
      <c r="AQ18" s="46"/>
      <c r="AS18" s="33"/>
      <c r="AT18" s="33"/>
      <c r="AV18" s="33"/>
      <c r="AW18" s="33"/>
      <c r="AY18" s="33"/>
      <c r="AZ18" s="33"/>
      <c r="BB18" s="33"/>
      <c r="BC18" s="33"/>
      <c r="BE18" s="33"/>
      <c r="BF18" s="33"/>
      <c r="BH18" s="33"/>
      <c r="BI18" s="33"/>
      <c r="BK18" s="33"/>
      <c r="BL18" s="33"/>
      <c r="BN18" s="33"/>
      <c r="BO18" s="33"/>
      <c r="BQ18" s="33"/>
      <c r="BR18" s="33"/>
      <c r="BT18" s="33"/>
      <c r="BU18" s="33"/>
      <c r="BW18" s="33"/>
      <c r="BX18" s="33"/>
      <c r="BZ18" s="33"/>
      <c r="CA18" s="33"/>
      <c r="CC18" s="33"/>
      <c r="CD18" s="33"/>
      <c r="CF18" s="33"/>
      <c r="CG18" s="33"/>
      <c r="CI18" s="33"/>
      <c r="CJ18" s="33"/>
      <c r="CL18" s="33"/>
      <c r="CM18" s="33"/>
      <c r="CO18" s="33"/>
      <c r="CP18" s="33"/>
      <c r="CR18" s="33"/>
      <c r="CS18" s="33"/>
    </row>
    <row r="19" spans="1:97" s="35" customFormat="1" ht="21" customHeight="1" x14ac:dyDescent="0.2">
      <c r="A19" s="84" t="s">
        <v>31</v>
      </c>
      <c r="B19" s="85">
        <v>57</v>
      </c>
      <c r="C19" s="86">
        <v>24</v>
      </c>
      <c r="D19" s="55"/>
      <c r="E19" s="56">
        <v>24</v>
      </c>
      <c r="F19" s="86">
        <v>1</v>
      </c>
      <c r="G19" s="55"/>
      <c r="H19" s="69">
        <v>1</v>
      </c>
      <c r="I19" s="86"/>
      <c r="J19" s="55"/>
      <c r="K19" s="69">
        <v>0</v>
      </c>
      <c r="L19" s="86"/>
      <c r="M19" s="55"/>
      <c r="N19" s="69">
        <v>0</v>
      </c>
      <c r="O19" s="86">
        <v>5</v>
      </c>
      <c r="P19" s="55"/>
      <c r="Q19" s="69">
        <v>5</v>
      </c>
      <c r="R19" s="86"/>
      <c r="S19" s="55"/>
      <c r="T19" s="56">
        <v>0</v>
      </c>
      <c r="U19" s="86"/>
      <c r="V19" s="55"/>
      <c r="W19" s="69">
        <v>0</v>
      </c>
      <c r="X19" s="86"/>
      <c r="Y19" s="55"/>
      <c r="Z19" s="69">
        <v>0</v>
      </c>
      <c r="AA19" s="86"/>
      <c r="AB19" s="55"/>
      <c r="AC19" s="69">
        <v>0</v>
      </c>
      <c r="AD19" s="86"/>
      <c r="AE19" s="55"/>
      <c r="AF19" s="69">
        <v>0</v>
      </c>
      <c r="AG19" s="86"/>
      <c r="AH19" s="55"/>
      <c r="AI19" s="69">
        <v>0</v>
      </c>
      <c r="AJ19" s="86">
        <v>22</v>
      </c>
      <c r="AK19" s="55">
        <v>5</v>
      </c>
      <c r="AL19" s="56">
        <v>27</v>
      </c>
      <c r="AM19" s="86">
        <f t="shared" si="0"/>
        <v>52</v>
      </c>
      <c r="AN19" s="55">
        <f t="shared" si="1"/>
        <v>5</v>
      </c>
      <c r="AO19" s="70">
        <f t="shared" si="2"/>
        <v>57</v>
      </c>
      <c r="AP19" s="85"/>
      <c r="AQ19" s="46"/>
      <c r="AS19" s="33"/>
      <c r="AT19" s="33"/>
      <c r="AV19" s="33"/>
      <c r="AW19" s="33"/>
      <c r="AY19" s="33"/>
      <c r="AZ19" s="33"/>
      <c r="BB19" s="33"/>
      <c r="BC19" s="33"/>
      <c r="BE19" s="33"/>
      <c r="BF19" s="33"/>
      <c r="BH19" s="33"/>
      <c r="BI19" s="33"/>
      <c r="BK19" s="33"/>
      <c r="BL19" s="33"/>
      <c r="BN19" s="33"/>
      <c r="BO19" s="33"/>
      <c r="BQ19" s="33"/>
      <c r="BR19" s="33"/>
      <c r="BT19" s="33"/>
      <c r="BU19" s="33"/>
      <c r="BW19" s="33"/>
      <c r="BX19" s="33"/>
      <c r="BZ19" s="33"/>
      <c r="CA19" s="33"/>
      <c r="CC19" s="33"/>
      <c r="CD19" s="33"/>
      <c r="CF19" s="33"/>
      <c r="CG19" s="33"/>
      <c r="CI19" s="33"/>
      <c r="CJ19" s="33"/>
      <c r="CL19" s="33"/>
      <c r="CM19" s="33"/>
      <c r="CO19" s="33"/>
      <c r="CP19" s="33"/>
      <c r="CR19" s="33"/>
      <c r="CS19" s="33"/>
    </row>
    <row r="20" spans="1:97" s="35" customFormat="1" ht="21" customHeight="1" x14ac:dyDescent="0.2">
      <c r="A20" s="84" t="s">
        <v>32</v>
      </c>
      <c r="B20" s="85">
        <v>101</v>
      </c>
      <c r="C20" s="86">
        <v>11</v>
      </c>
      <c r="D20" s="55">
        <v>0</v>
      </c>
      <c r="E20" s="56">
        <v>11</v>
      </c>
      <c r="F20" s="86">
        <v>0</v>
      </c>
      <c r="G20" s="55">
        <v>0</v>
      </c>
      <c r="H20" s="69">
        <v>0</v>
      </c>
      <c r="I20" s="86">
        <v>0</v>
      </c>
      <c r="J20" s="55">
        <v>0</v>
      </c>
      <c r="K20" s="69">
        <v>0</v>
      </c>
      <c r="L20" s="86">
        <v>3</v>
      </c>
      <c r="M20" s="55">
        <v>1</v>
      </c>
      <c r="N20" s="69">
        <v>4</v>
      </c>
      <c r="O20" s="86">
        <v>2</v>
      </c>
      <c r="P20" s="55">
        <v>2</v>
      </c>
      <c r="Q20" s="69">
        <v>4</v>
      </c>
      <c r="R20" s="86">
        <v>0</v>
      </c>
      <c r="S20" s="55">
        <v>0</v>
      </c>
      <c r="T20" s="56">
        <v>0</v>
      </c>
      <c r="U20" s="86">
        <v>0</v>
      </c>
      <c r="V20" s="55">
        <v>0</v>
      </c>
      <c r="W20" s="69">
        <v>0</v>
      </c>
      <c r="X20" s="86">
        <v>1</v>
      </c>
      <c r="Y20" s="55">
        <v>0</v>
      </c>
      <c r="Z20" s="69">
        <v>1</v>
      </c>
      <c r="AA20" s="86">
        <v>0</v>
      </c>
      <c r="AB20" s="55">
        <v>0</v>
      </c>
      <c r="AC20" s="69">
        <v>0</v>
      </c>
      <c r="AD20" s="86">
        <v>0</v>
      </c>
      <c r="AE20" s="55">
        <v>0</v>
      </c>
      <c r="AF20" s="69">
        <v>0</v>
      </c>
      <c r="AG20" s="86">
        <v>1</v>
      </c>
      <c r="AH20" s="55">
        <v>0</v>
      </c>
      <c r="AI20" s="69">
        <v>1</v>
      </c>
      <c r="AJ20" s="86">
        <v>73</v>
      </c>
      <c r="AK20" s="55">
        <v>5</v>
      </c>
      <c r="AL20" s="56">
        <v>78</v>
      </c>
      <c r="AM20" s="86">
        <f t="shared" si="0"/>
        <v>91</v>
      </c>
      <c r="AN20" s="55">
        <f t="shared" si="1"/>
        <v>8</v>
      </c>
      <c r="AO20" s="70">
        <f t="shared" si="2"/>
        <v>99</v>
      </c>
      <c r="AP20" s="85">
        <v>2</v>
      </c>
      <c r="AQ20" s="46"/>
      <c r="AS20" s="33"/>
      <c r="AT20" s="33"/>
      <c r="AV20" s="33"/>
      <c r="AW20" s="33"/>
      <c r="AY20" s="33"/>
      <c r="AZ20" s="33"/>
      <c r="BB20" s="33"/>
      <c r="BC20" s="33"/>
      <c r="BE20" s="33"/>
      <c r="BF20" s="33"/>
      <c r="BH20" s="33"/>
      <c r="BI20" s="33"/>
      <c r="BK20" s="33"/>
      <c r="BL20" s="33"/>
      <c r="BN20" s="33"/>
      <c r="BO20" s="33"/>
      <c r="BQ20" s="33"/>
      <c r="BR20" s="33"/>
      <c r="BT20" s="33"/>
      <c r="BU20" s="33"/>
      <c r="BW20" s="33"/>
      <c r="BX20" s="33"/>
      <c r="BZ20" s="33"/>
      <c r="CA20" s="33"/>
      <c r="CC20" s="33"/>
      <c r="CD20" s="33"/>
      <c r="CF20" s="33"/>
      <c r="CG20" s="33"/>
      <c r="CI20" s="33"/>
      <c r="CJ20" s="33"/>
      <c r="CL20" s="33"/>
      <c r="CM20" s="33"/>
      <c r="CO20" s="33"/>
      <c r="CP20" s="33"/>
      <c r="CR20" s="33"/>
      <c r="CS20" s="33"/>
    </row>
    <row r="21" spans="1:97" s="35" customFormat="1" ht="21" customHeight="1" x14ac:dyDescent="0.2">
      <c r="A21" s="87" t="s">
        <v>33</v>
      </c>
      <c r="B21" s="42">
        <v>104</v>
      </c>
      <c r="C21" s="43"/>
      <c r="D21" s="44"/>
      <c r="E21" s="57">
        <v>0</v>
      </c>
      <c r="F21" s="43"/>
      <c r="G21" s="44"/>
      <c r="H21" s="71">
        <v>0</v>
      </c>
      <c r="I21" s="43"/>
      <c r="J21" s="44"/>
      <c r="K21" s="71">
        <v>0</v>
      </c>
      <c r="L21" s="43">
        <v>2</v>
      </c>
      <c r="M21" s="44"/>
      <c r="N21" s="71">
        <v>2</v>
      </c>
      <c r="O21" s="43">
        <v>6</v>
      </c>
      <c r="P21" s="44"/>
      <c r="Q21" s="71">
        <v>6</v>
      </c>
      <c r="R21" s="43"/>
      <c r="S21" s="44"/>
      <c r="T21" s="57">
        <v>0</v>
      </c>
      <c r="U21" s="43"/>
      <c r="V21" s="44"/>
      <c r="W21" s="71">
        <v>0</v>
      </c>
      <c r="X21" s="43"/>
      <c r="Y21" s="44"/>
      <c r="Z21" s="71">
        <v>0</v>
      </c>
      <c r="AA21" s="43"/>
      <c r="AB21" s="44"/>
      <c r="AC21" s="71">
        <v>0</v>
      </c>
      <c r="AD21" s="43"/>
      <c r="AE21" s="44"/>
      <c r="AF21" s="71">
        <v>0</v>
      </c>
      <c r="AG21" s="43"/>
      <c r="AH21" s="44"/>
      <c r="AI21" s="71">
        <v>0</v>
      </c>
      <c r="AJ21" s="43">
        <v>85</v>
      </c>
      <c r="AK21" s="44">
        <v>9</v>
      </c>
      <c r="AL21" s="71">
        <v>94</v>
      </c>
      <c r="AM21" s="43">
        <f t="shared" si="0"/>
        <v>93</v>
      </c>
      <c r="AN21" s="44">
        <f t="shared" si="1"/>
        <v>9</v>
      </c>
      <c r="AO21" s="45">
        <f t="shared" si="2"/>
        <v>102</v>
      </c>
      <c r="AP21" s="42">
        <v>2</v>
      </c>
      <c r="AQ21" s="46"/>
      <c r="AS21" s="33"/>
      <c r="AT21" s="33"/>
      <c r="AV21" s="33"/>
      <c r="AW21" s="33"/>
      <c r="AY21" s="33"/>
      <c r="AZ21" s="33"/>
      <c r="BB21" s="33"/>
      <c r="BC21" s="33"/>
      <c r="BE21" s="33"/>
      <c r="BF21" s="33"/>
      <c r="BH21" s="33"/>
      <c r="BI21" s="33"/>
      <c r="BK21" s="33"/>
      <c r="BL21" s="33"/>
      <c r="BN21" s="33"/>
      <c r="BO21" s="33"/>
      <c r="BQ21" s="33"/>
      <c r="BR21" s="33"/>
      <c r="BT21" s="33"/>
      <c r="BU21" s="33"/>
      <c r="BW21" s="33"/>
      <c r="BX21" s="33"/>
      <c r="BZ21" s="33"/>
      <c r="CA21" s="33"/>
      <c r="CC21" s="33"/>
      <c r="CD21" s="33"/>
      <c r="CF21" s="33"/>
      <c r="CG21" s="33"/>
      <c r="CI21" s="33"/>
      <c r="CJ21" s="33"/>
      <c r="CL21" s="33"/>
      <c r="CM21" s="33"/>
      <c r="CO21" s="33"/>
      <c r="CP21" s="33"/>
      <c r="CR21" s="33"/>
      <c r="CS21" s="33"/>
    </row>
    <row r="22" spans="1:97" s="35" customFormat="1" ht="21" customHeight="1" x14ac:dyDescent="0.2">
      <c r="A22" s="81" t="s">
        <v>34</v>
      </c>
      <c r="B22" s="82">
        <v>159</v>
      </c>
      <c r="C22" s="83"/>
      <c r="D22" s="53"/>
      <c r="E22" s="54">
        <v>0</v>
      </c>
      <c r="F22" s="83"/>
      <c r="G22" s="53"/>
      <c r="H22" s="67">
        <v>0</v>
      </c>
      <c r="I22" s="83"/>
      <c r="J22" s="53"/>
      <c r="K22" s="67">
        <v>0</v>
      </c>
      <c r="L22" s="83"/>
      <c r="M22" s="53">
        <v>4</v>
      </c>
      <c r="N22" s="67">
        <v>4</v>
      </c>
      <c r="O22" s="83">
        <v>3</v>
      </c>
      <c r="P22" s="53">
        <v>1</v>
      </c>
      <c r="Q22" s="67">
        <v>4</v>
      </c>
      <c r="R22" s="83"/>
      <c r="S22" s="53"/>
      <c r="T22" s="54">
        <v>0</v>
      </c>
      <c r="U22" s="83"/>
      <c r="V22" s="53"/>
      <c r="W22" s="67">
        <v>0</v>
      </c>
      <c r="X22" s="83"/>
      <c r="Y22" s="53"/>
      <c r="Z22" s="67">
        <v>0</v>
      </c>
      <c r="AA22" s="83"/>
      <c r="AB22" s="53"/>
      <c r="AC22" s="67">
        <v>0</v>
      </c>
      <c r="AD22" s="83"/>
      <c r="AE22" s="53"/>
      <c r="AF22" s="67">
        <v>0</v>
      </c>
      <c r="AG22" s="83"/>
      <c r="AH22" s="53"/>
      <c r="AI22" s="67">
        <v>0</v>
      </c>
      <c r="AJ22" s="83">
        <v>145</v>
      </c>
      <c r="AK22" s="53">
        <v>4</v>
      </c>
      <c r="AL22" s="67">
        <v>149</v>
      </c>
      <c r="AM22" s="229">
        <f t="shared" si="0"/>
        <v>148</v>
      </c>
      <c r="AN22" s="230">
        <f t="shared" si="1"/>
        <v>9</v>
      </c>
      <c r="AO22" s="231">
        <f t="shared" si="2"/>
        <v>157</v>
      </c>
      <c r="AP22" s="82">
        <v>2</v>
      </c>
      <c r="AQ22" s="46"/>
      <c r="AS22" s="33"/>
      <c r="AT22" s="33"/>
      <c r="AV22" s="33"/>
      <c r="AW22" s="33"/>
      <c r="AY22" s="33"/>
      <c r="AZ22" s="33"/>
      <c r="BB22" s="33"/>
      <c r="BC22" s="33"/>
      <c r="BE22" s="33"/>
      <c r="BF22" s="33"/>
      <c r="BH22" s="33"/>
      <c r="BI22" s="33"/>
      <c r="BK22" s="33"/>
      <c r="BL22" s="33"/>
      <c r="BN22" s="33"/>
      <c r="BO22" s="33"/>
      <c r="BQ22" s="33"/>
      <c r="BR22" s="33"/>
      <c r="BT22" s="33"/>
      <c r="BU22" s="33"/>
      <c r="BW22" s="33"/>
      <c r="BX22" s="33"/>
      <c r="BZ22" s="33"/>
      <c r="CA22" s="33"/>
      <c r="CC22" s="33"/>
      <c r="CD22" s="33"/>
      <c r="CF22" s="33"/>
      <c r="CG22" s="33"/>
      <c r="CI22" s="33"/>
      <c r="CJ22" s="33"/>
      <c r="CL22" s="33"/>
      <c r="CM22" s="33"/>
      <c r="CO22" s="33"/>
      <c r="CP22" s="33"/>
      <c r="CR22" s="33"/>
      <c r="CS22" s="33"/>
    </row>
    <row r="23" spans="1:97" s="35" customFormat="1" ht="21" customHeight="1" x14ac:dyDescent="0.2">
      <c r="A23" s="84" t="s">
        <v>35</v>
      </c>
      <c r="B23" s="85">
        <v>638</v>
      </c>
      <c r="C23" s="86">
        <v>0</v>
      </c>
      <c r="D23" s="55">
        <v>0</v>
      </c>
      <c r="E23" s="56">
        <v>0</v>
      </c>
      <c r="F23" s="86">
        <v>4</v>
      </c>
      <c r="G23" s="55">
        <v>1</v>
      </c>
      <c r="H23" s="69">
        <v>5</v>
      </c>
      <c r="I23" s="86">
        <v>0</v>
      </c>
      <c r="J23" s="55">
        <v>0</v>
      </c>
      <c r="K23" s="56">
        <v>0</v>
      </c>
      <c r="L23" s="86">
        <v>11</v>
      </c>
      <c r="M23" s="55">
        <v>7</v>
      </c>
      <c r="N23" s="69">
        <v>18</v>
      </c>
      <c r="O23" s="86">
        <v>40</v>
      </c>
      <c r="P23" s="55">
        <v>20</v>
      </c>
      <c r="Q23" s="69">
        <v>60</v>
      </c>
      <c r="R23" s="86">
        <v>0</v>
      </c>
      <c r="S23" s="55">
        <v>0</v>
      </c>
      <c r="T23" s="56">
        <v>0</v>
      </c>
      <c r="U23" s="86">
        <v>0</v>
      </c>
      <c r="V23" s="55">
        <v>0</v>
      </c>
      <c r="W23" s="69">
        <v>0</v>
      </c>
      <c r="X23" s="86">
        <v>0</v>
      </c>
      <c r="Y23" s="55">
        <v>0</v>
      </c>
      <c r="Z23" s="69">
        <v>0</v>
      </c>
      <c r="AA23" s="86">
        <v>0</v>
      </c>
      <c r="AB23" s="55">
        <v>0</v>
      </c>
      <c r="AC23" s="69">
        <v>0</v>
      </c>
      <c r="AD23" s="86">
        <v>0</v>
      </c>
      <c r="AE23" s="55">
        <v>0</v>
      </c>
      <c r="AF23" s="69">
        <v>0</v>
      </c>
      <c r="AG23" s="86">
        <v>0</v>
      </c>
      <c r="AH23" s="55">
        <v>1</v>
      </c>
      <c r="AI23" s="69">
        <v>1</v>
      </c>
      <c r="AJ23" s="86">
        <v>465</v>
      </c>
      <c r="AK23" s="55">
        <v>73</v>
      </c>
      <c r="AL23" s="56">
        <v>538</v>
      </c>
      <c r="AM23" s="86">
        <f t="shared" si="0"/>
        <v>520</v>
      </c>
      <c r="AN23" s="55">
        <f t="shared" si="1"/>
        <v>102</v>
      </c>
      <c r="AO23" s="70">
        <f t="shared" si="2"/>
        <v>622</v>
      </c>
      <c r="AP23" s="85">
        <v>16</v>
      </c>
      <c r="AQ23" s="46"/>
      <c r="AS23" s="33"/>
      <c r="AT23" s="33"/>
      <c r="AV23" s="33"/>
      <c r="AW23" s="33"/>
      <c r="AY23" s="33"/>
      <c r="AZ23" s="33"/>
      <c r="BB23" s="33"/>
      <c r="BC23" s="33"/>
      <c r="BE23" s="33"/>
      <c r="BF23" s="33"/>
      <c r="BH23" s="33"/>
      <c r="BI23" s="33"/>
      <c r="BK23" s="33"/>
      <c r="BL23" s="33"/>
      <c r="BN23" s="33"/>
      <c r="BO23" s="33"/>
      <c r="BQ23" s="33"/>
      <c r="BR23" s="33"/>
      <c r="BT23" s="33"/>
      <c r="BU23" s="33"/>
      <c r="BW23" s="33"/>
      <c r="BX23" s="33"/>
      <c r="BZ23" s="33"/>
      <c r="CA23" s="33"/>
      <c r="CC23" s="33"/>
      <c r="CD23" s="33"/>
      <c r="CF23" s="33"/>
      <c r="CG23" s="33"/>
      <c r="CI23" s="33"/>
      <c r="CJ23" s="33"/>
      <c r="CL23" s="33"/>
      <c r="CM23" s="33"/>
      <c r="CO23" s="33"/>
      <c r="CP23" s="33"/>
      <c r="CR23" s="33"/>
      <c r="CS23" s="33"/>
    </row>
    <row r="24" spans="1:97" s="35" customFormat="1" ht="21" customHeight="1" x14ac:dyDescent="0.2">
      <c r="A24" s="84" t="s">
        <v>36</v>
      </c>
      <c r="B24" s="85">
        <v>208</v>
      </c>
      <c r="C24" s="86"/>
      <c r="D24" s="55"/>
      <c r="E24" s="56">
        <v>0</v>
      </c>
      <c r="F24" s="86"/>
      <c r="G24" s="55"/>
      <c r="H24" s="69">
        <v>0</v>
      </c>
      <c r="I24" s="86"/>
      <c r="J24" s="55"/>
      <c r="K24" s="56">
        <v>0</v>
      </c>
      <c r="L24" s="86">
        <v>3</v>
      </c>
      <c r="M24" s="55">
        <v>4</v>
      </c>
      <c r="N24" s="69">
        <v>7</v>
      </c>
      <c r="O24" s="86">
        <v>6</v>
      </c>
      <c r="P24" s="55">
        <v>4</v>
      </c>
      <c r="Q24" s="69">
        <v>10</v>
      </c>
      <c r="R24" s="86"/>
      <c r="S24" s="55"/>
      <c r="T24" s="56">
        <v>0</v>
      </c>
      <c r="U24" s="86"/>
      <c r="V24" s="55"/>
      <c r="W24" s="69">
        <v>0</v>
      </c>
      <c r="X24" s="86"/>
      <c r="Y24" s="55"/>
      <c r="Z24" s="69">
        <v>0</v>
      </c>
      <c r="AA24" s="86"/>
      <c r="AB24" s="55"/>
      <c r="AC24" s="69">
        <v>0</v>
      </c>
      <c r="AD24" s="86"/>
      <c r="AE24" s="55"/>
      <c r="AF24" s="69">
        <v>0</v>
      </c>
      <c r="AG24" s="86"/>
      <c r="AH24" s="55">
        <v>1</v>
      </c>
      <c r="AI24" s="69">
        <v>1</v>
      </c>
      <c r="AJ24" s="86">
        <v>167</v>
      </c>
      <c r="AK24" s="55">
        <v>17</v>
      </c>
      <c r="AL24" s="56">
        <v>184</v>
      </c>
      <c r="AM24" s="86">
        <f t="shared" si="0"/>
        <v>176</v>
      </c>
      <c r="AN24" s="55">
        <f t="shared" si="1"/>
        <v>26</v>
      </c>
      <c r="AO24" s="70">
        <f t="shared" si="2"/>
        <v>202</v>
      </c>
      <c r="AP24" s="85">
        <v>6</v>
      </c>
      <c r="AQ24" s="46"/>
      <c r="AS24" s="33"/>
      <c r="AT24" s="33"/>
      <c r="AV24" s="33"/>
      <c r="AW24" s="33"/>
      <c r="AY24" s="33"/>
      <c r="AZ24" s="33"/>
      <c r="BB24" s="33"/>
      <c r="BC24" s="33"/>
      <c r="BE24" s="33"/>
      <c r="BF24" s="33"/>
      <c r="BH24" s="33"/>
      <c r="BI24" s="33"/>
      <c r="BK24" s="33"/>
      <c r="BL24" s="33"/>
      <c r="BN24" s="33"/>
      <c r="BO24" s="33"/>
      <c r="BQ24" s="33"/>
      <c r="BR24" s="33"/>
      <c r="BT24" s="33"/>
      <c r="BU24" s="33"/>
      <c r="BW24" s="33"/>
      <c r="BX24" s="33"/>
      <c r="BZ24" s="33"/>
      <c r="CA24" s="33"/>
      <c r="CC24" s="33"/>
      <c r="CD24" s="33"/>
      <c r="CF24" s="33"/>
      <c r="CG24" s="33"/>
      <c r="CI24" s="33"/>
      <c r="CJ24" s="33"/>
      <c r="CL24" s="33"/>
      <c r="CM24" s="33"/>
      <c r="CO24" s="33"/>
      <c r="CP24" s="33"/>
      <c r="CR24" s="33"/>
      <c r="CS24" s="33"/>
    </row>
    <row r="25" spans="1:97" s="35" customFormat="1" ht="21" customHeight="1" x14ac:dyDescent="0.2">
      <c r="A25" s="84" t="s">
        <v>37</v>
      </c>
      <c r="B25" s="85">
        <v>147</v>
      </c>
      <c r="C25" s="86">
        <v>1</v>
      </c>
      <c r="D25" s="55">
        <v>0</v>
      </c>
      <c r="E25" s="56">
        <v>1</v>
      </c>
      <c r="F25" s="86">
        <v>0</v>
      </c>
      <c r="G25" s="55">
        <v>0</v>
      </c>
      <c r="H25" s="69">
        <v>0</v>
      </c>
      <c r="I25" s="86">
        <v>0</v>
      </c>
      <c r="J25" s="55">
        <v>0</v>
      </c>
      <c r="K25" s="56">
        <v>0</v>
      </c>
      <c r="L25" s="86">
        <v>4</v>
      </c>
      <c r="M25" s="55">
        <v>2</v>
      </c>
      <c r="N25" s="69">
        <v>6</v>
      </c>
      <c r="O25" s="86">
        <v>9</v>
      </c>
      <c r="P25" s="55">
        <v>3</v>
      </c>
      <c r="Q25" s="69">
        <v>12</v>
      </c>
      <c r="R25" s="86">
        <v>1</v>
      </c>
      <c r="S25" s="55">
        <v>0</v>
      </c>
      <c r="T25" s="56">
        <v>1</v>
      </c>
      <c r="U25" s="86">
        <v>0</v>
      </c>
      <c r="V25" s="55">
        <v>0</v>
      </c>
      <c r="W25" s="69">
        <v>0</v>
      </c>
      <c r="X25" s="86">
        <v>0</v>
      </c>
      <c r="Y25" s="55">
        <v>0</v>
      </c>
      <c r="Z25" s="69">
        <v>0</v>
      </c>
      <c r="AA25" s="86">
        <v>0</v>
      </c>
      <c r="AB25" s="55">
        <v>0</v>
      </c>
      <c r="AC25" s="69">
        <v>0</v>
      </c>
      <c r="AD25" s="86">
        <v>0</v>
      </c>
      <c r="AE25" s="55">
        <v>0</v>
      </c>
      <c r="AF25" s="69">
        <v>0</v>
      </c>
      <c r="AG25" s="86">
        <v>0</v>
      </c>
      <c r="AH25" s="55">
        <v>0</v>
      </c>
      <c r="AI25" s="69">
        <v>0</v>
      </c>
      <c r="AJ25" s="86">
        <v>114</v>
      </c>
      <c r="AK25" s="55">
        <v>12</v>
      </c>
      <c r="AL25" s="56">
        <v>126</v>
      </c>
      <c r="AM25" s="86">
        <f t="shared" si="0"/>
        <v>129</v>
      </c>
      <c r="AN25" s="55">
        <f t="shared" si="1"/>
        <v>17</v>
      </c>
      <c r="AO25" s="70">
        <f t="shared" si="2"/>
        <v>146</v>
      </c>
      <c r="AP25" s="85">
        <v>1</v>
      </c>
      <c r="AQ25" s="46"/>
      <c r="AS25" s="33"/>
      <c r="AT25" s="33"/>
      <c r="AV25" s="33"/>
      <c r="AW25" s="33"/>
      <c r="AY25" s="33"/>
      <c r="AZ25" s="33"/>
      <c r="BB25" s="33"/>
      <c r="BC25" s="33"/>
      <c r="BE25" s="33"/>
      <c r="BF25" s="33"/>
      <c r="BH25" s="33"/>
      <c r="BI25" s="33"/>
      <c r="BK25" s="33"/>
      <c r="BL25" s="33"/>
      <c r="BN25" s="33"/>
      <c r="BO25" s="33"/>
      <c r="BQ25" s="33"/>
      <c r="BR25" s="33"/>
      <c r="BT25" s="33"/>
      <c r="BU25" s="33"/>
      <c r="BW25" s="33"/>
      <c r="BX25" s="33"/>
      <c r="BZ25" s="33"/>
      <c r="CA25" s="33"/>
      <c r="CC25" s="33"/>
      <c r="CD25" s="33"/>
      <c r="CF25" s="33"/>
      <c r="CG25" s="33"/>
      <c r="CI25" s="33"/>
      <c r="CJ25" s="33"/>
      <c r="CL25" s="33"/>
      <c r="CM25" s="33"/>
      <c r="CO25" s="33"/>
      <c r="CP25" s="33"/>
      <c r="CR25" s="33"/>
      <c r="CS25" s="33"/>
    </row>
    <row r="26" spans="1:97" s="35" customFormat="1" ht="21" customHeight="1" x14ac:dyDescent="0.2">
      <c r="A26" s="84" t="s">
        <v>38</v>
      </c>
      <c r="B26" s="85">
        <v>209</v>
      </c>
      <c r="C26" s="86"/>
      <c r="D26" s="55"/>
      <c r="E26" s="56">
        <v>0</v>
      </c>
      <c r="F26" s="86"/>
      <c r="G26" s="55"/>
      <c r="H26" s="69">
        <v>0</v>
      </c>
      <c r="I26" s="86"/>
      <c r="J26" s="55"/>
      <c r="K26" s="56">
        <v>0</v>
      </c>
      <c r="L26" s="86"/>
      <c r="M26" s="55">
        <v>13</v>
      </c>
      <c r="N26" s="69">
        <v>13</v>
      </c>
      <c r="O26" s="86">
        <v>14</v>
      </c>
      <c r="P26" s="55">
        <v>4</v>
      </c>
      <c r="Q26" s="69">
        <v>18</v>
      </c>
      <c r="R26" s="86"/>
      <c r="S26" s="55"/>
      <c r="T26" s="56">
        <v>0</v>
      </c>
      <c r="U26" s="86"/>
      <c r="V26" s="55"/>
      <c r="W26" s="69">
        <v>0</v>
      </c>
      <c r="X26" s="86"/>
      <c r="Y26" s="55"/>
      <c r="Z26" s="69">
        <v>0</v>
      </c>
      <c r="AA26" s="86"/>
      <c r="AB26" s="55"/>
      <c r="AC26" s="69">
        <v>0</v>
      </c>
      <c r="AD26" s="86"/>
      <c r="AE26" s="55"/>
      <c r="AF26" s="69">
        <v>0</v>
      </c>
      <c r="AG26" s="86">
        <v>3</v>
      </c>
      <c r="AH26" s="55">
        <v>3</v>
      </c>
      <c r="AI26" s="69">
        <v>6</v>
      </c>
      <c r="AJ26" s="86">
        <v>152</v>
      </c>
      <c r="AK26" s="55">
        <v>14</v>
      </c>
      <c r="AL26" s="56">
        <v>166</v>
      </c>
      <c r="AM26" s="86">
        <f t="shared" si="0"/>
        <v>169</v>
      </c>
      <c r="AN26" s="55">
        <f t="shared" si="1"/>
        <v>34</v>
      </c>
      <c r="AO26" s="70">
        <f t="shared" si="2"/>
        <v>203</v>
      </c>
      <c r="AP26" s="85">
        <v>6</v>
      </c>
      <c r="AQ26" s="46"/>
      <c r="AS26" s="33"/>
      <c r="AT26" s="33"/>
      <c r="AV26" s="33"/>
      <c r="AW26" s="33"/>
      <c r="AY26" s="33"/>
      <c r="AZ26" s="33"/>
      <c r="BB26" s="33"/>
      <c r="BC26" s="33"/>
      <c r="BE26" s="33"/>
      <c r="BF26" s="33"/>
      <c r="BH26" s="33"/>
      <c r="BI26" s="33"/>
      <c r="BK26" s="33"/>
      <c r="BL26" s="33"/>
      <c r="BN26" s="33"/>
      <c r="BO26" s="33"/>
      <c r="BQ26" s="33"/>
      <c r="BR26" s="33"/>
      <c r="BT26" s="33"/>
      <c r="BU26" s="33"/>
      <c r="BW26" s="33"/>
      <c r="BX26" s="33"/>
      <c r="BZ26" s="33"/>
      <c r="CA26" s="33"/>
      <c r="CC26" s="33"/>
      <c r="CD26" s="33"/>
      <c r="CF26" s="33"/>
      <c r="CG26" s="33"/>
      <c r="CI26" s="33"/>
      <c r="CJ26" s="33"/>
      <c r="CL26" s="33"/>
      <c r="CM26" s="33"/>
      <c r="CO26" s="33"/>
      <c r="CP26" s="33"/>
      <c r="CR26" s="33"/>
      <c r="CS26" s="33"/>
    </row>
    <row r="27" spans="1:97" s="35" customFormat="1" ht="21" customHeight="1" x14ac:dyDescent="0.2">
      <c r="A27" s="87" t="s">
        <v>39</v>
      </c>
      <c r="B27" s="42">
        <v>183</v>
      </c>
      <c r="C27" s="43">
        <v>2</v>
      </c>
      <c r="D27" s="44"/>
      <c r="E27" s="57">
        <v>2</v>
      </c>
      <c r="F27" s="43"/>
      <c r="G27" s="44"/>
      <c r="H27" s="71">
        <v>0</v>
      </c>
      <c r="I27" s="43"/>
      <c r="J27" s="44"/>
      <c r="K27" s="71">
        <v>0</v>
      </c>
      <c r="L27" s="43">
        <v>2</v>
      </c>
      <c r="M27" s="44">
        <v>3</v>
      </c>
      <c r="N27" s="71">
        <v>5</v>
      </c>
      <c r="O27" s="43">
        <v>9</v>
      </c>
      <c r="P27" s="44">
        <v>4</v>
      </c>
      <c r="Q27" s="57">
        <v>13</v>
      </c>
      <c r="R27" s="43"/>
      <c r="S27" s="44"/>
      <c r="T27" s="57">
        <v>0</v>
      </c>
      <c r="U27" s="43"/>
      <c r="V27" s="44"/>
      <c r="W27" s="71">
        <v>0</v>
      </c>
      <c r="X27" s="43"/>
      <c r="Y27" s="44"/>
      <c r="Z27" s="71">
        <v>0</v>
      </c>
      <c r="AA27" s="43"/>
      <c r="AB27" s="44"/>
      <c r="AC27" s="71">
        <v>0</v>
      </c>
      <c r="AD27" s="43"/>
      <c r="AE27" s="44"/>
      <c r="AF27" s="71">
        <v>0</v>
      </c>
      <c r="AG27" s="43"/>
      <c r="AH27" s="44"/>
      <c r="AI27" s="71">
        <v>0</v>
      </c>
      <c r="AJ27" s="43">
        <v>143</v>
      </c>
      <c r="AK27" s="44">
        <v>17</v>
      </c>
      <c r="AL27" s="71">
        <v>160</v>
      </c>
      <c r="AM27" s="43">
        <f t="shared" si="0"/>
        <v>156</v>
      </c>
      <c r="AN27" s="44">
        <f t="shared" si="1"/>
        <v>24</v>
      </c>
      <c r="AO27" s="45">
        <f t="shared" si="2"/>
        <v>180</v>
      </c>
      <c r="AP27" s="42">
        <v>3</v>
      </c>
      <c r="AQ27" s="46"/>
      <c r="AS27" s="33"/>
      <c r="AT27" s="33"/>
      <c r="AV27" s="33"/>
      <c r="AW27" s="33"/>
      <c r="AY27" s="33"/>
      <c r="AZ27" s="33"/>
      <c r="BB27" s="33"/>
      <c r="BC27" s="33"/>
      <c r="BE27" s="33"/>
      <c r="BF27" s="33"/>
      <c r="BH27" s="33"/>
      <c r="BI27" s="33"/>
      <c r="BK27" s="33"/>
      <c r="BL27" s="33"/>
      <c r="BN27" s="33"/>
      <c r="BO27" s="33"/>
      <c r="BQ27" s="33"/>
      <c r="BR27" s="33"/>
      <c r="BT27" s="33"/>
      <c r="BU27" s="33"/>
      <c r="BW27" s="33"/>
      <c r="BX27" s="33"/>
      <c r="BZ27" s="33"/>
      <c r="CA27" s="33"/>
      <c r="CC27" s="33"/>
      <c r="CD27" s="33"/>
      <c r="CF27" s="33"/>
      <c r="CG27" s="33"/>
      <c r="CI27" s="33"/>
      <c r="CJ27" s="33"/>
      <c r="CL27" s="33"/>
      <c r="CM27" s="33"/>
      <c r="CO27" s="33"/>
      <c r="CP27" s="33"/>
      <c r="CR27" s="33"/>
      <c r="CS27" s="33"/>
    </row>
    <row r="28" spans="1:97" s="35" customFormat="1" ht="21" customHeight="1" x14ac:dyDescent="0.2">
      <c r="A28" s="81" t="s">
        <v>40</v>
      </c>
      <c r="B28" s="82">
        <v>76</v>
      </c>
      <c r="C28" s="83">
        <v>0</v>
      </c>
      <c r="D28" s="53">
        <v>0</v>
      </c>
      <c r="E28" s="54">
        <v>0</v>
      </c>
      <c r="F28" s="83">
        <v>0</v>
      </c>
      <c r="G28" s="53">
        <v>0</v>
      </c>
      <c r="H28" s="67">
        <v>0</v>
      </c>
      <c r="I28" s="83">
        <v>0</v>
      </c>
      <c r="J28" s="53">
        <v>0</v>
      </c>
      <c r="K28" s="67">
        <v>0</v>
      </c>
      <c r="L28" s="83">
        <v>0</v>
      </c>
      <c r="M28" s="53">
        <v>1</v>
      </c>
      <c r="N28" s="67">
        <v>1</v>
      </c>
      <c r="O28" s="83">
        <v>5</v>
      </c>
      <c r="P28" s="53">
        <v>5</v>
      </c>
      <c r="Q28" s="67">
        <v>10</v>
      </c>
      <c r="R28" s="83">
        <v>0</v>
      </c>
      <c r="S28" s="53">
        <v>0</v>
      </c>
      <c r="T28" s="54">
        <v>0</v>
      </c>
      <c r="U28" s="83">
        <v>0</v>
      </c>
      <c r="V28" s="53">
        <v>0</v>
      </c>
      <c r="W28" s="67">
        <v>0</v>
      </c>
      <c r="X28" s="83">
        <v>0</v>
      </c>
      <c r="Y28" s="53">
        <v>0</v>
      </c>
      <c r="Z28" s="67">
        <v>0</v>
      </c>
      <c r="AA28" s="83">
        <v>0</v>
      </c>
      <c r="AB28" s="53">
        <v>0</v>
      </c>
      <c r="AC28" s="67">
        <v>0</v>
      </c>
      <c r="AD28" s="83">
        <v>0</v>
      </c>
      <c r="AE28" s="53">
        <v>0</v>
      </c>
      <c r="AF28" s="67">
        <v>0</v>
      </c>
      <c r="AG28" s="83">
        <v>1</v>
      </c>
      <c r="AH28" s="53">
        <v>0</v>
      </c>
      <c r="AI28" s="67">
        <v>1</v>
      </c>
      <c r="AJ28" s="83">
        <v>59</v>
      </c>
      <c r="AK28" s="53">
        <v>2</v>
      </c>
      <c r="AL28" s="67">
        <v>61</v>
      </c>
      <c r="AM28" s="229">
        <f t="shared" si="0"/>
        <v>65</v>
      </c>
      <c r="AN28" s="230">
        <f t="shared" si="1"/>
        <v>8</v>
      </c>
      <c r="AO28" s="231">
        <f t="shared" si="2"/>
        <v>73</v>
      </c>
      <c r="AP28" s="82">
        <v>3</v>
      </c>
      <c r="AQ28" s="46"/>
      <c r="AS28" s="33"/>
      <c r="AT28" s="33"/>
      <c r="AV28" s="33"/>
      <c r="AW28" s="33"/>
      <c r="AY28" s="33"/>
      <c r="AZ28" s="33"/>
      <c r="BB28" s="33"/>
      <c r="BC28" s="33"/>
      <c r="BE28" s="33"/>
      <c r="BF28" s="33"/>
      <c r="BH28" s="33"/>
      <c r="BI28" s="33"/>
      <c r="BK28" s="33"/>
      <c r="BL28" s="33"/>
      <c r="BN28" s="33"/>
      <c r="BO28" s="33"/>
      <c r="BQ28" s="33"/>
      <c r="BR28" s="33"/>
      <c r="BT28" s="33"/>
      <c r="BU28" s="33"/>
      <c r="BW28" s="33"/>
      <c r="BX28" s="33"/>
      <c r="BZ28" s="33"/>
      <c r="CA28" s="33"/>
      <c r="CC28" s="33"/>
      <c r="CD28" s="33"/>
      <c r="CF28" s="33"/>
      <c r="CG28" s="33"/>
      <c r="CI28" s="33"/>
      <c r="CJ28" s="33"/>
      <c r="CL28" s="33"/>
      <c r="CM28" s="33"/>
      <c r="CO28" s="33"/>
      <c r="CP28" s="33"/>
      <c r="CR28" s="33"/>
      <c r="CS28" s="33"/>
    </row>
    <row r="29" spans="1:97" s="35" customFormat="1" ht="21" customHeight="1" x14ac:dyDescent="0.2">
      <c r="A29" s="84" t="s">
        <v>41</v>
      </c>
      <c r="B29" s="85">
        <v>132</v>
      </c>
      <c r="C29" s="86">
        <v>4</v>
      </c>
      <c r="D29" s="55">
        <v>0</v>
      </c>
      <c r="E29" s="56">
        <v>4</v>
      </c>
      <c r="F29" s="86">
        <v>2</v>
      </c>
      <c r="G29" s="55">
        <v>1</v>
      </c>
      <c r="H29" s="69">
        <v>3</v>
      </c>
      <c r="I29" s="86">
        <v>0</v>
      </c>
      <c r="J29" s="55">
        <v>0</v>
      </c>
      <c r="K29" s="56">
        <v>0</v>
      </c>
      <c r="L29" s="86">
        <v>7</v>
      </c>
      <c r="M29" s="55">
        <v>4</v>
      </c>
      <c r="N29" s="69">
        <v>11</v>
      </c>
      <c r="O29" s="86">
        <v>15</v>
      </c>
      <c r="P29" s="55">
        <v>9</v>
      </c>
      <c r="Q29" s="69">
        <v>24</v>
      </c>
      <c r="R29" s="86">
        <v>0</v>
      </c>
      <c r="S29" s="55">
        <v>0</v>
      </c>
      <c r="T29" s="56">
        <v>0</v>
      </c>
      <c r="U29" s="86">
        <v>0</v>
      </c>
      <c r="V29" s="55">
        <v>0</v>
      </c>
      <c r="W29" s="69">
        <v>0</v>
      </c>
      <c r="X29" s="86">
        <v>0</v>
      </c>
      <c r="Y29" s="55">
        <v>0</v>
      </c>
      <c r="Z29" s="69">
        <v>0</v>
      </c>
      <c r="AA29" s="86">
        <v>0</v>
      </c>
      <c r="AB29" s="55">
        <v>0</v>
      </c>
      <c r="AC29" s="69">
        <v>0</v>
      </c>
      <c r="AD29" s="86">
        <v>0</v>
      </c>
      <c r="AE29" s="55">
        <v>0</v>
      </c>
      <c r="AF29" s="69">
        <v>0</v>
      </c>
      <c r="AG29" s="86">
        <v>1</v>
      </c>
      <c r="AH29" s="55">
        <v>0</v>
      </c>
      <c r="AI29" s="69">
        <v>1</v>
      </c>
      <c r="AJ29" s="86">
        <v>83</v>
      </c>
      <c r="AK29" s="55">
        <v>4</v>
      </c>
      <c r="AL29" s="56">
        <v>87</v>
      </c>
      <c r="AM29" s="86">
        <f t="shared" si="0"/>
        <v>112</v>
      </c>
      <c r="AN29" s="55">
        <f t="shared" si="1"/>
        <v>18</v>
      </c>
      <c r="AO29" s="70">
        <f t="shared" si="2"/>
        <v>130</v>
      </c>
      <c r="AP29" s="85">
        <v>2</v>
      </c>
      <c r="AQ29" s="46"/>
      <c r="AS29" s="33"/>
      <c r="AT29" s="33"/>
      <c r="AV29" s="33"/>
      <c r="AW29" s="33"/>
      <c r="AY29" s="33"/>
      <c r="AZ29" s="33"/>
      <c r="BB29" s="33"/>
      <c r="BC29" s="33"/>
      <c r="BE29" s="33"/>
      <c r="BF29" s="33"/>
      <c r="BH29" s="33"/>
      <c r="BI29" s="33"/>
      <c r="BK29" s="33"/>
      <c r="BL29" s="33"/>
      <c r="BN29" s="33"/>
      <c r="BO29" s="33"/>
      <c r="BQ29" s="33"/>
      <c r="BR29" s="33"/>
      <c r="BT29" s="33"/>
      <c r="BU29" s="33"/>
      <c r="BW29" s="33"/>
      <c r="BX29" s="33"/>
      <c r="BZ29" s="33"/>
      <c r="CA29" s="33"/>
      <c r="CC29" s="33"/>
      <c r="CD29" s="33"/>
      <c r="CF29" s="33"/>
      <c r="CG29" s="33"/>
      <c r="CI29" s="33"/>
      <c r="CJ29" s="33"/>
      <c r="CL29" s="33"/>
      <c r="CM29" s="33"/>
      <c r="CO29" s="33"/>
      <c r="CP29" s="33"/>
      <c r="CR29" s="33"/>
      <c r="CS29" s="33"/>
    </row>
    <row r="30" spans="1:97" s="35" customFormat="1" ht="21" customHeight="1" x14ac:dyDescent="0.2">
      <c r="A30" s="84" t="s">
        <v>42</v>
      </c>
      <c r="B30" s="85">
        <v>113</v>
      </c>
      <c r="C30" s="86">
        <v>11</v>
      </c>
      <c r="D30" s="55">
        <v>1</v>
      </c>
      <c r="E30" s="56">
        <v>12</v>
      </c>
      <c r="F30" s="86">
        <v>1</v>
      </c>
      <c r="G30" s="55">
        <v>0</v>
      </c>
      <c r="H30" s="69">
        <v>1</v>
      </c>
      <c r="I30" s="86">
        <v>1</v>
      </c>
      <c r="J30" s="55">
        <v>0</v>
      </c>
      <c r="K30" s="56">
        <v>1</v>
      </c>
      <c r="L30" s="86">
        <v>8</v>
      </c>
      <c r="M30" s="55">
        <v>7</v>
      </c>
      <c r="N30" s="69">
        <v>15</v>
      </c>
      <c r="O30" s="86">
        <v>6</v>
      </c>
      <c r="P30" s="55">
        <v>11</v>
      </c>
      <c r="Q30" s="69">
        <v>17</v>
      </c>
      <c r="R30" s="86">
        <v>0</v>
      </c>
      <c r="S30" s="55">
        <v>0</v>
      </c>
      <c r="T30" s="56">
        <v>0</v>
      </c>
      <c r="U30" s="86">
        <v>0</v>
      </c>
      <c r="V30" s="55">
        <v>0</v>
      </c>
      <c r="W30" s="69">
        <v>0</v>
      </c>
      <c r="X30" s="86">
        <v>0</v>
      </c>
      <c r="Y30" s="55">
        <v>0</v>
      </c>
      <c r="Z30" s="69">
        <v>0</v>
      </c>
      <c r="AA30" s="86">
        <v>0</v>
      </c>
      <c r="AB30" s="55">
        <v>0</v>
      </c>
      <c r="AC30" s="69">
        <v>0</v>
      </c>
      <c r="AD30" s="86">
        <v>0</v>
      </c>
      <c r="AE30" s="55">
        <v>0</v>
      </c>
      <c r="AF30" s="69">
        <v>0</v>
      </c>
      <c r="AG30" s="86">
        <v>9</v>
      </c>
      <c r="AH30" s="55">
        <v>4</v>
      </c>
      <c r="AI30" s="69">
        <v>13</v>
      </c>
      <c r="AJ30" s="86">
        <v>42</v>
      </c>
      <c r="AK30" s="55">
        <v>11</v>
      </c>
      <c r="AL30" s="56">
        <v>53</v>
      </c>
      <c r="AM30" s="86">
        <f t="shared" si="0"/>
        <v>78</v>
      </c>
      <c r="AN30" s="55">
        <f t="shared" si="1"/>
        <v>34</v>
      </c>
      <c r="AO30" s="70">
        <f t="shared" si="2"/>
        <v>112</v>
      </c>
      <c r="AP30" s="85">
        <v>1</v>
      </c>
      <c r="AQ30" s="46"/>
      <c r="AS30" s="33"/>
      <c r="AT30" s="33"/>
      <c r="AV30" s="33"/>
      <c r="AW30" s="33"/>
      <c r="AY30" s="33"/>
      <c r="AZ30" s="33"/>
      <c r="BB30" s="33"/>
      <c r="BC30" s="33"/>
      <c r="BE30" s="33"/>
      <c r="BF30" s="33"/>
      <c r="BH30" s="33"/>
      <c r="BI30" s="33"/>
      <c r="BK30" s="33"/>
      <c r="BL30" s="33"/>
      <c r="BN30" s="33"/>
      <c r="BO30" s="33"/>
      <c r="BQ30" s="33"/>
      <c r="BR30" s="33"/>
      <c r="BT30" s="33"/>
      <c r="BU30" s="33"/>
      <c r="BW30" s="33"/>
      <c r="BX30" s="33"/>
      <c r="BZ30" s="33"/>
      <c r="CA30" s="33"/>
      <c r="CC30" s="33"/>
      <c r="CD30" s="33"/>
      <c r="CF30" s="33"/>
      <c r="CG30" s="33"/>
      <c r="CI30" s="33"/>
      <c r="CJ30" s="33"/>
      <c r="CL30" s="33"/>
      <c r="CM30" s="33"/>
      <c r="CO30" s="33"/>
      <c r="CP30" s="33"/>
      <c r="CR30" s="33"/>
      <c r="CS30" s="33"/>
    </row>
    <row r="31" spans="1:97" s="35" customFormat="1" ht="21" customHeight="1" x14ac:dyDescent="0.2">
      <c r="A31" s="84" t="s">
        <v>43</v>
      </c>
      <c r="B31" s="85">
        <v>167</v>
      </c>
      <c r="C31" s="86">
        <v>0</v>
      </c>
      <c r="D31" s="55">
        <v>0</v>
      </c>
      <c r="E31" s="56">
        <v>0</v>
      </c>
      <c r="F31" s="86">
        <v>2</v>
      </c>
      <c r="G31" s="55">
        <v>1</v>
      </c>
      <c r="H31" s="69">
        <v>3</v>
      </c>
      <c r="I31" s="86">
        <v>0</v>
      </c>
      <c r="J31" s="55">
        <v>2</v>
      </c>
      <c r="K31" s="56">
        <v>2</v>
      </c>
      <c r="L31" s="86">
        <v>11</v>
      </c>
      <c r="M31" s="55">
        <v>4</v>
      </c>
      <c r="N31" s="69">
        <v>15</v>
      </c>
      <c r="O31" s="86">
        <v>9</v>
      </c>
      <c r="P31" s="55">
        <v>3</v>
      </c>
      <c r="Q31" s="69">
        <v>12</v>
      </c>
      <c r="R31" s="86">
        <v>1</v>
      </c>
      <c r="S31" s="55">
        <v>0</v>
      </c>
      <c r="T31" s="56">
        <v>1</v>
      </c>
      <c r="U31" s="86">
        <v>0</v>
      </c>
      <c r="V31" s="55">
        <v>0</v>
      </c>
      <c r="W31" s="69">
        <v>0</v>
      </c>
      <c r="X31" s="86">
        <v>0</v>
      </c>
      <c r="Y31" s="55">
        <v>0</v>
      </c>
      <c r="Z31" s="69">
        <v>0</v>
      </c>
      <c r="AA31" s="86">
        <v>0</v>
      </c>
      <c r="AB31" s="55">
        <v>0</v>
      </c>
      <c r="AC31" s="69">
        <v>0</v>
      </c>
      <c r="AD31" s="86">
        <v>0</v>
      </c>
      <c r="AE31" s="55">
        <v>0</v>
      </c>
      <c r="AF31" s="69">
        <v>0</v>
      </c>
      <c r="AG31" s="86">
        <v>0</v>
      </c>
      <c r="AH31" s="55">
        <v>0</v>
      </c>
      <c r="AI31" s="69">
        <v>0</v>
      </c>
      <c r="AJ31" s="86">
        <v>116</v>
      </c>
      <c r="AK31" s="55">
        <v>16</v>
      </c>
      <c r="AL31" s="56">
        <v>132</v>
      </c>
      <c r="AM31" s="86">
        <f t="shared" si="0"/>
        <v>139</v>
      </c>
      <c r="AN31" s="55">
        <f t="shared" si="1"/>
        <v>26</v>
      </c>
      <c r="AO31" s="70">
        <f t="shared" si="2"/>
        <v>165</v>
      </c>
      <c r="AP31" s="85">
        <v>2</v>
      </c>
      <c r="AQ31" s="46"/>
      <c r="AS31" s="33"/>
      <c r="AT31" s="33"/>
      <c r="AV31" s="33"/>
      <c r="AW31" s="33"/>
      <c r="AY31" s="33"/>
      <c r="AZ31" s="33"/>
      <c r="BB31" s="33"/>
      <c r="BC31" s="33"/>
      <c r="BE31" s="33"/>
      <c r="BF31" s="33"/>
      <c r="BH31" s="33"/>
      <c r="BI31" s="33"/>
      <c r="BK31" s="33"/>
      <c r="BL31" s="33"/>
      <c r="BN31" s="33"/>
      <c r="BO31" s="33"/>
      <c r="BQ31" s="33"/>
      <c r="BR31" s="33"/>
      <c r="BT31" s="33"/>
      <c r="BU31" s="33"/>
      <c r="BW31" s="33"/>
      <c r="BX31" s="33"/>
      <c r="BZ31" s="33"/>
      <c r="CA31" s="33"/>
      <c r="CC31" s="33"/>
      <c r="CD31" s="33"/>
      <c r="CF31" s="33"/>
      <c r="CG31" s="33"/>
      <c r="CI31" s="33"/>
      <c r="CJ31" s="33"/>
      <c r="CL31" s="33"/>
      <c r="CM31" s="33"/>
      <c r="CO31" s="33"/>
      <c r="CP31" s="33"/>
      <c r="CR31" s="33"/>
      <c r="CS31" s="33"/>
    </row>
    <row r="32" spans="1:97" s="35" customFormat="1" ht="21" customHeight="1" x14ac:dyDescent="0.2">
      <c r="A32" s="84" t="s">
        <v>44</v>
      </c>
      <c r="B32" s="85">
        <v>264</v>
      </c>
      <c r="C32" s="86">
        <v>7</v>
      </c>
      <c r="D32" s="55">
        <v>1</v>
      </c>
      <c r="E32" s="56">
        <v>8</v>
      </c>
      <c r="F32" s="86">
        <v>0</v>
      </c>
      <c r="G32" s="55">
        <v>0</v>
      </c>
      <c r="H32" s="69">
        <v>0</v>
      </c>
      <c r="I32" s="86">
        <v>0</v>
      </c>
      <c r="J32" s="55">
        <v>1</v>
      </c>
      <c r="K32" s="56">
        <v>1</v>
      </c>
      <c r="L32" s="86">
        <v>3</v>
      </c>
      <c r="M32" s="55">
        <v>9</v>
      </c>
      <c r="N32" s="69">
        <v>12</v>
      </c>
      <c r="O32" s="86">
        <v>16</v>
      </c>
      <c r="P32" s="55">
        <v>11</v>
      </c>
      <c r="Q32" s="69">
        <v>27</v>
      </c>
      <c r="R32" s="86">
        <v>0</v>
      </c>
      <c r="S32" s="55">
        <v>0</v>
      </c>
      <c r="T32" s="56">
        <v>0</v>
      </c>
      <c r="U32" s="86">
        <v>0</v>
      </c>
      <c r="V32" s="55">
        <v>0</v>
      </c>
      <c r="W32" s="69">
        <v>0</v>
      </c>
      <c r="X32" s="86">
        <v>0</v>
      </c>
      <c r="Y32" s="55">
        <v>0</v>
      </c>
      <c r="Z32" s="69">
        <v>0</v>
      </c>
      <c r="AA32" s="86">
        <v>0</v>
      </c>
      <c r="AB32" s="55">
        <v>0</v>
      </c>
      <c r="AC32" s="69">
        <v>0</v>
      </c>
      <c r="AD32" s="86">
        <v>0</v>
      </c>
      <c r="AE32" s="55">
        <v>0</v>
      </c>
      <c r="AF32" s="69">
        <v>0</v>
      </c>
      <c r="AG32" s="86">
        <v>0</v>
      </c>
      <c r="AH32" s="55">
        <v>1</v>
      </c>
      <c r="AI32" s="69">
        <v>1</v>
      </c>
      <c r="AJ32" s="86">
        <v>192</v>
      </c>
      <c r="AK32" s="55">
        <v>12</v>
      </c>
      <c r="AL32" s="56">
        <v>204</v>
      </c>
      <c r="AM32" s="86">
        <f t="shared" si="0"/>
        <v>218</v>
      </c>
      <c r="AN32" s="55">
        <f t="shared" si="1"/>
        <v>35</v>
      </c>
      <c r="AO32" s="70">
        <f t="shared" si="2"/>
        <v>253</v>
      </c>
      <c r="AP32" s="85">
        <v>11</v>
      </c>
      <c r="AQ32" s="46"/>
      <c r="AS32" s="33"/>
      <c r="AT32" s="33"/>
      <c r="AV32" s="33"/>
      <c r="AW32" s="33"/>
      <c r="AY32" s="33"/>
      <c r="AZ32" s="33"/>
      <c r="BB32" s="33"/>
      <c r="BC32" s="33"/>
      <c r="BE32" s="33"/>
      <c r="BF32" s="33"/>
      <c r="BH32" s="33"/>
      <c r="BI32" s="33"/>
      <c r="BK32" s="33"/>
      <c r="BL32" s="33"/>
      <c r="BN32" s="33"/>
      <c r="BO32" s="33"/>
      <c r="BQ32" s="33"/>
      <c r="BR32" s="33"/>
      <c r="BT32" s="33"/>
      <c r="BU32" s="33"/>
      <c r="BW32" s="33"/>
      <c r="BX32" s="33"/>
      <c r="BZ32" s="33"/>
      <c r="CA32" s="33"/>
      <c r="CC32" s="33"/>
      <c r="CD32" s="33"/>
      <c r="CF32" s="33"/>
      <c r="CG32" s="33"/>
      <c r="CI32" s="33"/>
      <c r="CJ32" s="33"/>
      <c r="CL32" s="33"/>
      <c r="CM32" s="33"/>
      <c r="CO32" s="33"/>
      <c r="CP32" s="33"/>
      <c r="CR32" s="33"/>
      <c r="CS32" s="33"/>
    </row>
    <row r="33" spans="1:97" s="35" customFormat="1" ht="21" customHeight="1" x14ac:dyDescent="0.2">
      <c r="A33" s="87" t="s">
        <v>45</v>
      </c>
      <c r="B33" s="42">
        <v>234</v>
      </c>
      <c r="C33" s="43">
        <v>1</v>
      </c>
      <c r="D33" s="44">
        <v>0</v>
      </c>
      <c r="E33" s="57">
        <v>1</v>
      </c>
      <c r="F33" s="43">
        <v>0</v>
      </c>
      <c r="G33" s="44">
        <v>0</v>
      </c>
      <c r="H33" s="71">
        <v>0</v>
      </c>
      <c r="I33" s="43">
        <v>0</v>
      </c>
      <c r="J33" s="44">
        <v>0</v>
      </c>
      <c r="K33" s="71">
        <v>0</v>
      </c>
      <c r="L33" s="43">
        <v>1</v>
      </c>
      <c r="M33" s="44">
        <v>3</v>
      </c>
      <c r="N33" s="71">
        <v>4</v>
      </c>
      <c r="O33" s="43">
        <v>16</v>
      </c>
      <c r="P33" s="44">
        <v>4</v>
      </c>
      <c r="Q33" s="71">
        <v>20</v>
      </c>
      <c r="R33" s="43">
        <v>0</v>
      </c>
      <c r="S33" s="44">
        <v>0</v>
      </c>
      <c r="T33" s="57">
        <v>0</v>
      </c>
      <c r="U33" s="43">
        <v>0</v>
      </c>
      <c r="V33" s="44">
        <v>0</v>
      </c>
      <c r="W33" s="71">
        <v>0</v>
      </c>
      <c r="X33" s="43">
        <v>0</v>
      </c>
      <c r="Y33" s="44">
        <v>0</v>
      </c>
      <c r="Z33" s="71">
        <v>0</v>
      </c>
      <c r="AA33" s="43">
        <v>0</v>
      </c>
      <c r="AB33" s="44">
        <v>0</v>
      </c>
      <c r="AC33" s="71">
        <v>0</v>
      </c>
      <c r="AD33" s="43">
        <v>0</v>
      </c>
      <c r="AE33" s="44">
        <v>0</v>
      </c>
      <c r="AF33" s="71">
        <v>0</v>
      </c>
      <c r="AG33" s="43">
        <v>0</v>
      </c>
      <c r="AH33" s="44">
        <v>0</v>
      </c>
      <c r="AI33" s="71">
        <v>0</v>
      </c>
      <c r="AJ33" s="43">
        <v>189</v>
      </c>
      <c r="AK33" s="44">
        <v>15</v>
      </c>
      <c r="AL33" s="71">
        <v>204</v>
      </c>
      <c r="AM33" s="43">
        <f t="shared" si="0"/>
        <v>207</v>
      </c>
      <c r="AN33" s="44">
        <f t="shared" si="1"/>
        <v>22</v>
      </c>
      <c r="AO33" s="45">
        <f t="shared" si="2"/>
        <v>229</v>
      </c>
      <c r="AP33" s="42">
        <v>5</v>
      </c>
      <c r="AQ33" s="46"/>
      <c r="AS33" s="33"/>
      <c r="AT33" s="33"/>
      <c r="AV33" s="33"/>
      <c r="AW33" s="33"/>
      <c r="AY33" s="33"/>
      <c r="AZ33" s="33"/>
      <c r="BB33" s="33"/>
      <c r="BC33" s="33"/>
      <c r="BE33" s="33"/>
      <c r="BF33" s="33"/>
      <c r="BH33" s="33"/>
      <c r="BI33" s="33"/>
      <c r="BK33" s="33"/>
      <c r="BL33" s="33"/>
      <c r="BN33" s="33"/>
      <c r="BO33" s="33"/>
      <c r="BQ33" s="33"/>
      <c r="BR33" s="33"/>
      <c r="BT33" s="33"/>
      <c r="BU33" s="33"/>
      <c r="BW33" s="33"/>
      <c r="BX33" s="33"/>
      <c r="BZ33" s="33"/>
      <c r="CA33" s="33"/>
      <c r="CC33" s="33"/>
      <c r="CD33" s="33"/>
      <c r="CF33" s="33"/>
      <c r="CG33" s="33"/>
      <c r="CI33" s="33"/>
      <c r="CJ33" s="33"/>
      <c r="CL33" s="33"/>
      <c r="CM33" s="33"/>
      <c r="CO33" s="33"/>
      <c r="CP33" s="33"/>
      <c r="CR33" s="33"/>
      <c r="CS33" s="33"/>
    </row>
    <row r="34" spans="1:97" s="35" customFormat="1" ht="21" customHeight="1" x14ac:dyDescent="0.2">
      <c r="A34" s="81" t="s">
        <v>46</v>
      </c>
      <c r="B34" s="82">
        <v>187</v>
      </c>
      <c r="C34" s="83">
        <v>1</v>
      </c>
      <c r="D34" s="53">
        <v>0</v>
      </c>
      <c r="E34" s="54">
        <v>1</v>
      </c>
      <c r="F34" s="83">
        <v>3</v>
      </c>
      <c r="G34" s="53">
        <v>0</v>
      </c>
      <c r="H34" s="67">
        <v>3</v>
      </c>
      <c r="I34" s="83">
        <v>0</v>
      </c>
      <c r="J34" s="53">
        <v>0</v>
      </c>
      <c r="K34" s="67">
        <v>0</v>
      </c>
      <c r="L34" s="83">
        <v>5</v>
      </c>
      <c r="M34" s="53">
        <v>2</v>
      </c>
      <c r="N34" s="67">
        <v>7</v>
      </c>
      <c r="O34" s="83">
        <v>12</v>
      </c>
      <c r="P34" s="53">
        <v>4</v>
      </c>
      <c r="Q34" s="67">
        <v>16</v>
      </c>
      <c r="R34" s="83">
        <v>0</v>
      </c>
      <c r="S34" s="53">
        <v>0</v>
      </c>
      <c r="T34" s="54">
        <v>0</v>
      </c>
      <c r="U34" s="83">
        <v>0</v>
      </c>
      <c r="V34" s="53">
        <v>0</v>
      </c>
      <c r="W34" s="67">
        <v>0</v>
      </c>
      <c r="X34" s="83">
        <v>0</v>
      </c>
      <c r="Y34" s="53">
        <v>0</v>
      </c>
      <c r="Z34" s="67">
        <v>0</v>
      </c>
      <c r="AA34" s="83">
        <v>0</v>
      </c>
      <c r="AB34" s="53">
        <v>0</v>
      </c>
      <c r="AC34" s="67">
        <v>0</v>
      </c>
      <c r="AD34" s="83">
        <v>1</v>
      </c>
      <c r="AE34" s="53">
        <v>0</v>
      </c>
      <c r="AF34" s="67">
        <v>1</v>
      </c>
      <c r="AG34" s="83">
        <v>0</v>
      </c>
      <c r="AH34" s="53">
        <v>1</v>
      </c>
      <c r="AI34" s="67">
        <v>1</v>
      </c>
      <c r="AJ34" s="83">
        <v>140</v>
      </c>
      <c r="AK34" s="53">
        <v>15</v>
      </c>
      <c r="AL34" s="67">
        <v>155</v>
      </c>
      <c r="AM34" s="229">
        <f t="shared" si="0"/>
        <v>162</v>
      </c>
      <c r="AN34" s="230">
        <f t="shared" si="1"/>
        <v>22</v>
      </c>
      <c r="AO34" s="231">
        <f t="shared" si="2"/>
        <v>184</v>
      </c>
      <c r="AP34" s="82">
        <v>3</v>
      </c>
      <c r="AQ34" s="46"/>
      <c r="AS34" s="33"/>
      <c r="AT34" s="33"/>
      <c r="AV34" s="33"/>
      <c r="AW34" s="33"/>
      <c r="AY34" s="33"/>
      <c r="AZ34" s="33"/>
      <c r="BB34" s="33"/>
      <c r="BC34" s="33"/>
      <c r="BE34" s="33"/>
      <c r="BF34" s="33"/>
      <c r="BH34" s="33"/>
      <c r="BI34" s="33"/>
      <c r="BK34" s="33"/>
      <c r="BL34" s="33"/>
      <c r="BN34" s="33"/>
      <c r="BO34" s="33"/>
      <c r="BQ34" s="33"/>
      <c r="BR34" s="33"/>
      <c r="BT34" s="33"/>
      <c r="BU34" s="33"/>
      <c r="BW34" s="33"/>
      <c r="BX34" s="33"/>
      <c r="BZ34" s="33"/>
      <c r="CA34" s="33"/>
      <c r="CC34" s="33"/>
      <c r="CD34" s="33"/>
      <c r="CF34" s="33"/>
      <c r="CG34" s="33"/>
      <c r="CI34" s="33"/>
      <c r="CJ34" s="33"/>
      <c r="CL34" s="33"/>
      <c r="CM34" s="33"/>
      <c r="CO34" s="33"/>
      <c r="CP34" s="33"/>
      <c r="CR34" s="33"/>
      <c r="CS34" s="33"/>
    </row>
    <row r="35" spans="1:97" s="35" customFormat="1" ht="21" customHeight="1" x14ac:dyDescent="0.2">
      <c r="A35" s="84" t="s">
        <v>47</v>
      </c>
      <c r="B35" s="85">
        <v>126</v>
      </c>
      <c r="C35" s="86"/>
      <c r="D35" s="55"/>
      <c r="E35" s="56">
        <v>0</v>
      </c>
      <c r="F35" s="86"/>
      <c r="G35" s="55"/>
      <c r="H35" s="69">
        <v>0</v>
      </c>
      <c r="I35" s="86"/>
      <c r="J35" s="55"/>
      <c r="K35" s="56">
        <v>0</v>
      </c>
      <c r="L35" s="86"/>
      <c r="M35" s="55">
        <v>1</v>
      </c>
      <c r="N35" s="69">
        <v>1</v>
      </c>
      <c r="O35" s="86">
        <v>5</v>
      </c>
      <c r="P35" s="55">
        <v>2</v>
      </c>
      <c r="Q35" s="69">
        <v>7</v>
      </c>
      <c r="R35" s="86"/>
      <c r="S35" s="55"/>
      <c r="T35" s="56">
        <v>0</v>
      </c>
      <c r="U35" s="86"/>
      <c r="V35" s="55"/>
      <c r="W35" s="69">
        <v>0</v>
      </c>
      <c r="X35" s="86"/>
      <c r="Y35" s="55"/>
      <c r="Z35" s="69">
        <v>0</v>
      </c>
      <c r="AA35" s="86"/>
      <c r="AB35" s="55"/>
      <c r="AC35" s="69">
        <v>0</v>
      </c>
      <c r="AD35" s="86"/>
      <c r="AE35" s="55"/>
      <c r="AF35" s="69">
        <v>0</v>
      </c>
      <c r="AG35" s="86">
        <v>1</v>
      </c>
      <c r="AH35" s="55"/>
      <c r="AI35" s="69">
        <v>1</v>
      </c>
      <c r="AJ35" s="86">
        <v>104</v>
      </c>
      <c r="AK35" s="55">
        <v>12</v>
      </c>
      <c r="AL35" s="56">
        <v>116</v>
      </c>
      <c r="AM35" s="86">
        <f t="shared" si="0"/>
        <v>110</v>
      </c>
      <c r="AN35" s="55">
        <f t="shared" si="1"/>
        <v>15</v>
      </c>
      <c r="AO35" s="70">
        <f t="shared" si="2"/>
        <v>125</v>
      </c>
      <c r="AP35" s="85">
        <v>1</v>
      </c>
      <c r="AQ35" s="46"/>
      <c r="AS35" s="33"/>
      <c r="AT35" s="33"/>
      <c r="AV35" s="33"/>
      <c r="AW35" s="33"/>
      <c r="AY35" s="33"/>
      <c r="AZ35" s="33"/>
      <c r="BB35" s="33"/>
      <c r="BC35" s="33"/>
      <c r="BE35" s="33"/>
      <c r="BF35" s="33"/>
      <c r="BH35" s="33"/>
      <c r="BI35" s="33"/>
      <c r="BK35" s="33"/>
      <c r="BL35" s="33"/>
      <c r="BN35" s="33"/>
      <c r="BO35" s="33"/>
      <c r="BQ35" s="33"/>
      <c r="BR35" s="33"/>
      <c r="BT35" s="33"/>
      <c r="BU35" s="33"/>
      <c r="BW35" s="33"/>
      <c r="BX35" s="33"/>
      <c r="BZ35" s="33"/>
      <c r="CA35" s="33"/>
      <c r="CC35" s="33"/>
      <c r="CD35" s="33"/>
      <c r="CF35" s="33"/>
      <c r="CG35" s="33"/>
      <c r="CI35" s="33"/>
      <c r="CJ35" s="33"/>
      <c r="CL35" s="33"/>
      <c r="CM35" s="33"/>
      <c r="CO35" s="33"/>
      <c r="CP35" s="33"/>
      <c r="CR35" s="33"/>
      <c r="CS35" s="33"/>
    </row>
    <row r="36" spans="1:97" s="35" customFormat="1" ht="21" customHeight="1" x14ac:dyDescent="0.2">
      <c r="A36" s="84" t="s">
        <v>48</v>
      </c>
      <c r="B36" s="85">
        <v>131</v>
      </c>
      <c r="C36" s="86"/>
      <c r="D36" s="55"/>
      <c r="E36" s="56">
        <v>0</v>
      </c>
      <c r="F36" s="86"/>
      <c r="G36" s="55"/>
      <c r="H36" s="69">
        <v>0</v>
      </c>
      <c r="I36" s="86"/>
      <c r="J36" s="55"/>
      <c r="K36" s="56">
        <v>0</v>
      </c>
      <c r="L36" s="86">
        <v>4</v>
      </c>
      <c r="M36" s="55"/>
      <c r="N36" s="69">
        <v>4</v>
      </c>
      <c r="O36" s="86">
        <v>7</v>
      </c>
      <c r="P36" s="55">
        <v>2</v>
      </c>
      <c r="Q36" s="69">
        <v>9</v>
      </c>
      <c r="R36" s="86"/>
      <c r="S36" s="55"/>
      <c r="T36" s="56">
        <v>0</v>
      </c>
      <c r="U36" s="86"/>
      <c r="V36" s="55"/>
      <c r="W36" s="69">
        <v>0</v>
      </c>
      <c r="X36" s="86"/>
      <c r="Y36" s="55"/>
      <c r="Z36" s="69">
        <v>0</v>
      </c>
      <c r="AA36" s="86"/>
      <c r="AB36" s="55"/>
      <c r="AC36" s="69">
        <v>0</v>
      </c>
      <c r="AD36" s="86"/>
      <c r="AE36" s="55"/>
      <c r="AF36" s="69">
        <v>0</v>
      </c>
      <c r="AG36" s="86"/>
      <c r="AH36" s="55"/>
      <c r="AI36" s="69">
        <v>0</v>
      </c>
      <c r="AJ36" s="86">
        <v>103</v>
      </c>
      <c r="AK36" s="55">
        <v>11</v>
      </c>
      <c r="AL36" s="56">
        <v>114</v>
      </c>
      <c r="AM36" s="86">
        <f t="shared" si="0"/>
        <v>114</v>
      </c>
      <c r="AN36" s="55">
        <f t="shared" si="1"/>
        <v>13</v>
      </c>
      <c r="AO36" s="70">
        <f t="shared" si="2"/>
        <v>127</v>
      </c>
      <c r="AP36" s="85">
        <v>4</v>
      </c>
      <c r="AQ36" s="46"/>
      <c r="AS36" s="33"/>
      <c r="AT36" s="33"/>
      <c r="AV36" s="33"/>
      <c r="AW36" s="33"/>
      <c r="AY36" s="33"/>
      <c r="AZ36" s="33"/>
      <c r="BB36" s="33"/>
      <c r="BC36" s="33"/>
      <c r="BE36" s="33"/>
      <c r="BF36" s="33"/>
      <c r="BH36" s="33"/>
      <c r="BI36" s="33"/>
      <c r="BK36" s="33"/>
      <c r="BL36" s="33"/>
      <c r="BN36" s="33"/>
      <c r="BO36" s="33"/>
      <c r="BQ36" s="33"/>
      <c r="BR36" s="33"/>
      <c r="BT36" s="33"/>
      <c r="BU36" s="33"/>
      <c r="BW36" s="33"/>
      <c r="BX36" s="33"/>
      <c r="BZ36" s="33"/>
      <c r="CA36" s="33"/>
      <c r="CC36" s="33"/>
      <c r="CD36" s="33"/>
      <c r="CF36" s="33"/>
      <c r="CG36" s="33"/>
      <c r="CI36" s="33"/>
      <c r="CJ36" s="33"/>
      <c r="CL36" s="33"/>
      <c r="CM36" s="33"/>
      <c r="CO36" s="33"/>
      <c r="CP36" s="33"/>
      <c r="CR36" s="33"/>
      <c r="CS36" s="33"/>
    </row>
    <row r="37" spans="1:97" s="35" customFormat="1" ht="21" customHeight="1" x14ac:dyDescent="0.2">
      <c r="A37" s="84" t="s">
        <v>49</v>
      </c>
      <c r="B37" s="85">
        <v>118</v>
      </c>
      <c r="C37" s="86">
        <v>0</v>
      </c>
      <c r="D37" s="55">
        <v>0</v>
      </c>
      <c r="E37" s="56">
        <v>0</v>
      </c>
      <c r="F37" s="86">
        <v>0</v>
      </c>
      <c r="G37" s="55">
        <v>0</v>
      </c>
      <c r="H37" s="69">
        <v>0</v>
      </c>
      <c r="I37" s="86">
        <v>0</v>
      </c>
      <c r="J37" s="55">
        <v>0</v>
      </c>
      <c r="K37" s="56">
        <v>0</v>
      </c>
      <c r="L37" s="86">
        <v>3</v>
      </c>
      <c r="M37" s="55">
        <v>5</v>
      </c>
      <c r="N37" s="56">
        <v>8</v>
      </c>
      <c r="O37" s="86">
        <v>5</v>
      </c>
      <c r="P37" s="55">
        <v>0</v>
      </c>
      <c r="Q37" s="69">
        <v>5</v>
      </c>
      <c r="R37" s="86">
        <v>0</v>
      </c>
      <c r="S37" s="55">
        <v>0</v>
      </c>
      <c r="T37" s="56">
        <v>0</v>
      </c>
      <c r="U37" s="86">
        <v>0</v>
      </c>
      <c r="V37" s="55">
        <v>0</v>
      </c>
      <c r="W37" s="69">
        <v>0</v>
      </c>
      <c r="X37" s="86">
        <v>0</v>
      </c>
      <c r="Y37" s="55">
        <v>0</v>
      </c>
      <c r="Z37" s="69">
        <v>0</v>
      </c>
      <c r="AA37" s="86">
        <v>0</v>
      </c>
      <c r="AB37" s="55">
        <v>0</v>
      </c>
      <c r="AC37" s="69">
        <v>0</v>
      </c>
      <c r="AD37" s="86">
        <v>0</v>
      </c>
      <c r="AE37" s="55">
        <v>0</v>
      </c>
      <c r="AF37" s="69">
        <v>0</v>
      </c>
      <c r="AG37" s="86">
        <v>0</v>
      </c>
      <c r="AH37" s="55">
        <v>0</v>
      </c>
      <c r="AI37" s="69">
        <v>0</v>
      </c>
      <c r="AJ37" s="86">
        <v>90</v>
      </c>
      <c r="AK37" s="55">
        <v>13</v>
      </c>
      <c r="AL37" s="56">
        <v>103</v>
      </c>
      <c r="AM37" s="86">
        <f t="shared" si="0"/>
        <v>98</v>
      </c>
      <c r="AN37" s="55">
        <f t="shared" si="1"/>
        <v>18</v>
      </c>
      <c r="AO37" s="70">
        <f t="shared" si="2"/>
        <v>116</v>
      </c>
      <c r="AP37" s="85">
        <v>2</v>
      </c>
      <c r="AQ37" s="46"/>
      <c r="AS37" s="33"/>
      <c r="AT37" s="33"/>
      <c r="AV37" s="33"/>
      <c r="AW37" s="33"/>
      <c r="AY37" s="33"/>
      <c r="AZ37" s="33"/>
      <c r="BB37" s="33"/>
      <c r="BC37" s="33"/>
      <c r="BE37" s="33"/>
      <c r="BF37" s="33"/>
      <c r="BH37" s="33"/>
      <c r="BI37" s="33"/>
      <c r="BK37" s="33"/>
      <c r="BL37" s="33"/>
      <c r="BN37" s="33"/>
      <c r="BO37" s="33"/>
      <c r="BQ37" s="33"/>
      <c r="BR37" s="33"/>
      <c r="BT37" s="33"/>
      <c r="BU37" s="33"/>
      <c r="BW37" s="33"/>
      <c r="BX37" s="33"/>
      <c r="BZ37" s="33"/>
      <c r="CA37" s="33"/>
      <c r="CC37" s="33"/>
      <c r="CD37" s="33"/>
      <c r="CF37" s="33"/>
      <c r="CG37" s="33"/>
      <c r="CI37" s="33"/>
      <c r="CJ37" s="33"/>
      <c r="CL37" s="33"/>
      <c r="CM37" s="33"/>
      <c r="CO37" s="33"/>
      <c r="CP37" s="33"/>
      <c r="CR37" s="33"/>
      <c r="CS37" s="33"/>
    </row>
    <row r="38" spans="1:97" s="35" customFormat="1" ht="21" customHeight="1" x14ac:dyDescent="0.2">
      <c r="A38" s="87" t="s">
        <v>50</v>
      </c>
      <c r="B38" s="42">
        <v>66</v>
      </c>
      <c r="C38" s="43">
        <v>0</v>
      </c>
      <c r="D38" s="44">
        <v>0</v>
      </c>
      <c r="E38" s="57">
        <v>0</v>
      </c>
      <c r="F38" s="43">
        <v>0</v>
      </c>
      <c r="G38" s="44">
        <v>0</v>
      </c>
      <c r="H38" s="57">
        <v>0</v>
      </c>
      <c r="I38" s="43">
        <v>0</v>
      </c>
      <c r="J38" s="44">
        <v>0</v>
      </c>
      <c r="K38" s="71">
        <v>0</v>
      </c>
      <c r="L38" s="43">
        <v>1</v>
      </c>
      <c r="M38" s="44">
        <v>0</v>
      </c>
      <c r="N38" s="57">
        <v>1</v>
      </c>
      <c r="O38" s="43">
        <v>3</v>
      </c>
      <c r="P38" s="44">
        <v>0</v>
      </c>
      <c r="Q38" s="71">
        <v>3</v>
      </c>
      <c r="R38" s="43">
        <v>0</v>
      </c>
      <c r="S38" s="44">
        <v>0</v>
      </c>
      <c r="T38" s="57">
        <v>0</v>
      </c>
      <c r="U38" s="43">
        <v>0</v>
      </c>
      <c r="V38" s="44">
        <v>0</v>
      </c>
      <c r="W38" s="71">
        <v>0</v>
      </c>
      <c r="X38" s="43">
        <v>0</v>
      </c>
      <c r="Y38" s="44">
        <v>0</v>
      </c>
      <c r="Z38" s="71">
        <v>0</v>
      </c>
      <c r="AA38" s="43">
        <v>0</v>
      </c>
      <c r="AB38" s="44">
        <v>0</v>
      </c>
      <c r="AC38" s="71">
        <v>0</v>
      </c>
      <c r="AD38" s="43">
        <v>0</v>
      </c>
      <c r="AE38" s="44">
        <v>0</v>
      </c>
      <c r="AF38" s="71">
        <v>0</v>
      </c>
      <c r="AG38" s="43">
        <v>0</v>
      </c>
      <c r="AH38" s="44">
        <v>0</v>
      </c>
      <c r="AI38" s="71">
        <v>0</v>
      </c>
      <c r="AJ38" s="43">
        <v>49</v>
      </c>
      <c r="AK38" s="44">
        <v>12</v>
      </c>
      <c r="AL38" s="71">
        <v>61</v>
      </c>
      <c r="AM38" s="43">
        <f t="shared" si="0"/>
        <v>53</v>
      </c>
      <c r="AN38" s="44">
        <f t="shared" si="1"/>
        <v>12</v>
      </c>
      <c r="AO38" s="45">
        <f t="shared" si="2"/>
        <v>65</v>
      </c>
      <c r="AP38" s="42">
        <v>1</v>
      </c>
      <c r="AQ38" s="46"/>
      <c r="AS38" s="33"/>
      <c r="AT38" s="33"/>
      <c r="AV38" s="33"/>
      <c r="AW38" s="33"/>
      <c r="AY38" s="33"/>
      <c r="AZ38" s="33"/>
      <c r="BB38" s="33"/>
      <c r="BC38" s="33"/>
      <c r="BE38" s="33"/>
      <c r="BF38" s="33"/>
      <c r="BH38" s="33"/>
      <c r="BI38" s="33"/>
      <c r="BK38" s="33"/>
      <c r="BL38" s="33"/>
      <c r="BN38" s="33"/>
      <c r="BO38" s="33"/>
      <c r="BQ38" s="33"/>
      <c r="BR38" s="33"/>
      <c r="BT38" s="33"/>
      <c r="BU38" s="33"/>
      <c r="BW38" s="33"/>
      <c r="BX38" s="33"/>
      <c r="BZ38" s="33"/>
      <c r="CA38" s="33"/>
      <c r="CC38" s="33"/>
      <c r="CD38" s="33"/>
      <c r="CF38" s="33"/>
      <c r="CG38" s="33"/>
      <c r="CI38" s="33"/>
      <c r="CJ38" s="33"/>
      <c r="CL38" s="33"/>
      <c r="CM38" s="33"/>
      <c r="CO38" s="33"/>
      <c r="CP38" s="33"/>
      <c r="CR38" s="33"/>
      <c r="CS38" s="33"/>
    </row>
    <row r="39" spans="1:97" s="35" customFormat="1" ht="21" customHeight="1" x14ac:dyDescent="0.2">
      <c r="A39" s="81" t="s">
        <v>51</v>
      </c>
      <c r="B39" s="82">
        <v>189</v>
      </c>
      <c r="C39" s="83"/>
      <c r="D39" s="53"/>
      <c r="E39" s="54">
        <v>0</v>
      </c>
      <c r="F39" s="83">
        <v>1</v>
      </c>
      <c r="G39" s="53"/>
      <c r="H39" s="67">
        <v>1</v>
      </c>
      <c r="I39" s="83"/>
      <c r="J39" s="53"/>
      <c r="K39" s="67">
        <v>0</v>
      </c>
      <c r="L39" s="83">
        <v>2</v>
      </c>
      <c r="M39" s="53">
        <v>4</v>
      </c>
      <c r="N39" s="67">
        <v>6</v>
      </c>
      <c r="O39" s="83">
        <v>8</v>
      </c>
      <c r="P39" s="53">
        <v>3</v>
      </c>
      <c r="Q39" s="67">
        <v>11</v>
      </c>
      <c r="R39" s="83"/>
      <c r="S39" s="53"/>
      <c r="T39" s="54">
        <v>0</v>
      </c>
      <c r="U39" s="83"/>
      <c r="V39" s="53"/>
      <c r="W39" s="67">
        <v>0</v>
      </c>
      <c r="X39" s="83"/>
      <c r="Y39" s="53"/>
      <c r="Z39" s="67">
        <v>0</v>
      </c>
      <c r="AA39" s="83"/>
      <c r="AB39" s="53"/>
      <c r="AC39" s="67">
        <v>0</v>
      </c>
      <c r="AD39" s="83"/>
      <c r="AE39" s="53"/>
      <c r="AF39" s="67">
        <v>0</v>
      </c>
      <c r="AG39" s="83"/>
      <c r="AH39" s="53"/>
      <c r="AI39" s="67">
        <v>0</v>
      </c>
      <c r="AJ39" s="83">
        <v>154</v>
      </c>
      <c r="AK39" s="53">
        <v>14</v>
      </c>
      <c r="AL39" s="67">
        <v>168</v>
      </c>
      <c r="AM39" s="229">
        <f t="shared" si="0"/>
        <v>165</v>
      </c>
      <c r="AN39" s="230">
        <f t="shared" si="1"/>
        <v>21</v>
      </c>
      <c r="AO39" s="231">
        <f t="shared" si="2"/>
        <v>186</v>
      </c>
      <c r="AP39" s="82">
        <v>3</v>
      </c>
      <c r="AQ39" s="46"/>
      <c r="AS39" s="33"/>
      <c r="AT39" s="33"/>
      <c r="AV39" s="33"/>
      <c r="AW39" s="33"/>
      <c r="AY39" s="33"/>
      <c r="AZ39" s="33"/>
      <c r="BB39" s="33"/>
      <c r="BC39" s="33"/>
      <c r="BE39" s="33"/>
      <c r="BF39" s="33"/>
      <c r="BH39" s="33"/>
      <c r="BI39" s="33"/>
      <c r="BK39" s="33"/>
      <c r="BL39" s="33"/>
      <c r="BN39" s="33"/>
      <c r="BO39" s="33"/>
      <c r="BQ39" s="33"/>
      <c r="BR39" s="33"/>
      <c r="BT39" s="33"/>
      <c r="BU39" s="33"/>
      <c r="BW39" s="33"/>
      <c r="BX39" s="33"/>
      <c r="BZ39" s="33"/>
      <c r="CA39" s="33"/>
      <c r="CC39" s="33"/>
      <c r="CD39" s="33"/>
      <c r="CF39" s="33"/>
      <c r="CG39" s="33"/>
      <c r="CI39" s="33"/>
      <c r="CJ39" s="33"/>
      <c r="CL39" s="33"/>
      <c r="CM39" s="33"/>
      <c r="CO39" s="33"/>
      <c r="CP39" s="33"/>
      <c r="CR39" s="33"/>
      <c r="CS39" s="33"/>
    </row>
    <row r="40" spans="1:97" s="35" customFormat="1" ht="21" customHeight="1" x14ac:dyDescent="0.2">
      <c r="A40" s="84" t="s">
        <v>52</v>
      </c>
      <c r="B40" s="85">
        <v>117</v>
      </c>
      <c r="C40" s="86">
        <v>0</v>
      </c>
      <c r="D40" s="55">
        <v>0</v>
      </c>
      <c r="E40" s="56">
        <v>0</v>
      </c>
      <c r="F40" s="86">
        <v>0</v>
      </c>
      <c r="G40" s="55">
        <v>0</v>
      </c>
      <c r="H40" s="69">
        <v>0</v>
      </c>
      <c r="I40" s="86">
        <v>0</v>
      </c>
      <c r="J40" s="55">
        <v>0</v>
      </c>
      <c r="K40" s="56">
        <v>0</v>
      </c>
      <c r="L40" s="86">
        <v>2</v>
      </c>
      <c r="M40" s="55">
        <v>3</v>
      </c>
      <c r="N40" s="69">
        <v>5</v>
      </c>
      <c r="O40" s="86">
        <v>6</v>
      </c>
      <c r="P40" s="55">
        <v>1</v>
      </c>
      <c r="Q40" s="69">
        <v>7</v>
      </c>
      <c r="R40" s="86">
        <v>0</v>
      </c>
      <c r="S40" s="55">
        <v>0</v>
      </c>
      <c r="T40" s="56">
        <v>0</v>
      </c>
      <c r="U40" s="86">
        <v>0</v>
      </c>
      <c r="V40" s="55">
        <v>0</v>
      </c>
      <c r="W40" s="69">
        <v>0</v>
      </c>
      <c r="X40" s="86">
        <v>1</v>
      </c>
      <c r="Y40" s="55">
        <v>0</v>
      </c>
      <c r="Z40" s="69">
        <v>1</v>
      </c>
      <c r="AA40" s="86">
        <v>0</v>
      </c>
      <c r="AB40" s="55">
        <v>0</v>
      </c>
      <c r="AC40" s="69">
        <v>0</v>
      </c>
      <c r="AD40" s="86">
        <v>0</v>
      </c>
      <c r="AE40" s="55">
        <v>0</v>
      </c>
      <c r="AF40" s="69">
        <v>0</v>
      </c>
      <c r="AG40" s="86">
        <v>0</v>
      </c>
      <c r="AH40" s="55">
        <v>2</v>
      </c>
      <c r="AI40" s="69">
        <v>2</v>
      </c>
      <c r="AJ40" s="86">
        <v>93</v>
      </c>
      <c r="AK40" s="55">
        <v>7</v>
      </c>
      <c r="AL40" s="56">
        <v>100</v>
      </c>
      <c r="AM40" s="86">
        <f t="shared" si="0"/>
        <v>102</v>
      </c>
      <c r="AN40" s="55">
        <f t="shared" si="1"/>
        <v>13</v>
      </c>
      <c r="AO40" s="70">
        <f t="shared" si="2"/>
        <v>115</v>
      </c>
      <c r="AP40" s="85">
        <v>2</v>
      </c>
      <c r="AQ40" s="46"/>
      <c r="AS40" s="33"/>
      <c r="AT40" s="33"/>
      <c r="AV40" s="33"/>
      <c r="AW40" s="33"/>
      <c r="AY40" s="33"/>
      <c r="AZ40" s="33"/>
      <c r="BB40" s="33"/>
      <c r="BC40" s="33"/>
      <c r="BE40" s="33"/>
      <c r="BF40" s="33"/>
      <c r="BH40" s="33"/>
      <c r="BI40" s="33"/>
      <c r="BK40" s="33"/>
      <c r="BL40" s="33"/>
      <c r="BN40" s="33"/>
      <c r="BO40" s="33"/>
      <c r="BQ40" s="33"/>
      <c r="BR40" s="33"/>
      <c r="BT40" s="33"/>
      <c r="BU40" s="33"/>
      <c r="BW40" s="33"/>
      <c r="BX40" s="33"/>
      <c r="BZ40" s="33"/>
      <c r="CA40" s="33"/>
      <c r="CC40" s="33"/>
      <c r="CD40" s="33"/>
      <c r="CF40" s="33"/>
      <c r="CG40" s="33"/>
      <c r="CI40" s="33"/>
      <c r="CJ40" s="33"/>
      <c r="CL40" s="33"/>
      <c r="CM40" s="33"/>
      <c r="CO40" s="33"/>
      <c r="CP40" s="33"/>
      <c r="CR40" s="33"/>
      <c r="CS40" s="33"/>
    </row>
    <row r="41" spans="1:97" s="35" customFormat="1" ht="21" customHeight="1" x14ac:dyDescent="0.2">
      <c r="A41" s="84" t="s">
        <v>53</v>
      </c>
      <c r="B41" s="85">
        <v>119</v>
      </c>
      <c r="C41" s="86">
        <v>1</v>
      </c>
      <c r="D41" s="55"/>
      <c r="E41" s="56">
        <v>1</v>
      </c>
      <c r="F41" s="86"/>
      <c r="G41" s="55"/>
      <c r="H41" s="69">
        <v>0</v>
      </c>
      <c r="I41" s="86"/>
      <c r="J41" s="55"/>
      <c r="K41" s="56">
        <v>0</v>
      </c>
      <c r="L41" s="86">
        <v>4</v>
      </c>
      <c r="M41" s="55">
        <v>1</v>
      </c>
      <c r="N41" s="69">
        <v>5</v>
      </c>
      <c r="O41" s="86">
        <v>2</v>
      </c>
      <c r="P41" s="55">
        <v>1</v>
      </c>
      <c r="Q41" s="69">
        <v>3</v>
      </c>
      <c r="R41" s="86"/>
      <c r="S41" s="55"/>
      <c r="T41" s="56">
        <v>0</v>
      </c>
      <c r="U41" s="86"/>
      <c r="V41" s="55"/>
      <c r="W41" s="69">
        <v>0</v>
      </c>
      <c r="X41" s="86"/>
      <c r="Y41" s="55"/>
      <c r="Z41" s="69">
        <v>0</v>
      </c>
      <c r="AA41" s="86"/>
      <c r="AB41" s="55"/>
      <c r="AC41" s="69">
        <v>0</v>
      </c>
      <c r="AD41" s="86"/>
      <c r="AE41" s="55"/>
      <c r="AF41" s="69">
        <v>0</v>
      </c>
      <c r="AG41" s="86"/>
      <c r="AH41" s="55"/>
      <c r="AI41" s="69">
        <v>0</v>
      </c>
      <c r="AJ41" s="86">
        <v>94</v>
      </c>
      <c r="AK41" s="55">
        <v>11</v>
      </c>
      <c r="AL41" s="56">
        <v>105</v>
      </c>
      <c r="AM41" s="86">
        <f t="shared" si="0"/>
        <v>101</v>
      </c>
      <c r="AN41" s="55">
        <f t="shared" si="1"/>
        <v>13</v>
      </c>
      <c r="AO41" s="70">
        <f t="shared" si="2"/>
        <v>114</v>
      </c>
      <c r="AP41" s="85">
        <v>5</v>
      </c>
      <c r="AQ41" s="46"/>
      <c r="AS41" s="33"/>
      <c r="AT41" s="33"/>
      <c r="AV41" s="33"/>
      <c r="AW41" s="33"/>
      <c r="AY41" s="33"/>
      <c r="AZ41" s="33"/>
      <c r="BB41" s="33"/>
      <c r="BC41" s="33"/>
      <c r="BE41" s="33"/>
      <c r="BF41" s="33"/>
      <c r="BH41" s="33"/>
      <c r="BI41" s="33"/>
      <c r="BK41" s="33"/>
      <c r="BL41" s="33"/>
      <c r="BN41" s="33"/>
      <c r="BO41" s="33"/>
      <c r="BQ41" s="33"/>
      <c r="BR41" s="33"/>
      <c r="BT41" s="33"/>
      <c r="BU41" s="33"/>
      <c r="BW41" s="33"/>
      <c r="BX41" s="33"/>
      <c r="BZ41" s="33"/>
      <c r="CA41" s="33"/>
      <c r="CC41" s="33"/>
      <c r="CD41" s="33"/>
      <c r="CF41" s="33"/>
      <c r="CG41" s="33"/>
      <c r="CI41" s="33"/>
      <c r="CJ41" s="33"/>
      <c r="CL41" s="33"/>
      <c r="CM41" s="33"/>
      <c r="CO41" s="33"/>
      <c r="CP41" s="33"/>
      <c r="CR41" s="33"/>
      <c r="CS41" s="33"/>
    </row>
    <row r="42" spans="1:97" s="35" customFormat="1" ht="21" customHeight="1" x14ac:dyDescent="0.2">
      <c r="A42" s="87" t="s">
        <v>54</v>
      </c>
      <c r="B42" s="42">
        <v>241</v>
      </c>
      <c r="C42" s="43">
        <v>0</v>
      </c>
      <c r="D42" s="44">
        <v>0</v>
      </c>
      <c r="E42" s="57">
        <v>0</v>
      </c>
      <c r="F42" s="43">
        <v>0</v>
      </c>
      <c r="G42" s="44">
        <v>0</v>
      </c>
      <c r="H42" s="57">
        <v>0</v>
      </c>
      <c r="I42" s="43">
        <v>0</v>
      </c>
      <c r="J42" s="44">
        <v>0</v>
      </c>
      <c r="K42" s="71">
        <v>0</v>
      </c>
      <c r="L42" s="43">
        <v>2</v>
      </c>
      <c r="M42" s="44">
        <v>4</v>
      </c>
      <c r="N42" s="71">
        <v>6</v>
      </c>
      <c r="O42" s="43">
        <v>12</v>
      </c>
      <c r="P42" s="44">
        <v>7</v>
      </c>
      <c r="Q42" s="71">
        <v>19</v>
      </c>
      <c r="R42" s="43">
        <v>0</v>
      </c>
      <c r="S42" s="44">
        <v>0</v>
      </c>
      <c r="T42" s="57">
        <v>0</v>
      </c>
      <c r="U42" s="43">
        <v>0</v>
      </c>
      <c r="V42" s="44">
        <v>0</v>
      </c>
      <c r="W42" s="71">
        <v>0</v>
      </c>
      <c r="X42" s="43">
        <v>2</v>
      </c>
      <c r="Y42" s="44">
        <v>0</v>
      </c>
      <c r="Z42" s="71">
        <v>2</v>
      </c>
      <c r="AA42" s="43">
        <v>0</v>
      </c>
      <c r="AB42" s="44">
        <v>0</v>
      </c>
      <c r="AC42" s="71">
        <v>0</v>
      </c>
      <c r="AD42" s="43">
        <v>0</v>
      </c>
      <c r="AE42" s="44">
        <v>0</v>
      </c>
      <c r="AF42" s="71">
        <v>0</v>
      </c>
      <c r="AG42" s="43">
        <v>0</v>
      </c>
      <c r="AH42" s="44">
        <v>1</v>
      </c>
      <c r="AI42" s="71">
        <v>1</v>
      </c>
      <c r="AJ42" s="43">
        <v>194</v>
      </c>
      <c r="AK42" s="44">
        <v>14</v>
      </c>
      <c r="AL42" s="71">
        <v>208</v>
      </c>
      <c r="AM42" s="43">
        <f t="shared" si="0"/>
        <v>210</v>
      </c>
      <c r="AN42" s="44">
        <f t="shared" si="1"/>
        <v>26</v>
      </c>
      <c r="AO42" s="45">
        <f t="shared" si="2"/>
        <v>236</v>
      </c>
      <c r="AP42" s="42">
        <v>5</v>
      </c>
      <c r="AQ42" s="46"/>
      <c r="AS42" s="33"/>
      <c r="AT42" s="33"/>
      <c r="AV42" s="33"/>
      <c r="AW42" s="33"/>
      <c r="AY42" s="33"/>
      <c r="AZ42" s="33"/>
      <c r="BB42" s="33"/>
      <c r="BC42" s="33"/>
      <c r="BE42" s="33"/>
      <c r="BF42" s="33"/>
      <c r="BH42" s="33"/>
      <c r="BI42" s="33"/>
      <c r="BK42" s="33"/>
      <c r="BL42" s="33"/>
      <c r="BN42" s="33"/>
      <c r="BO42" s="33"/>
      <c r="BQ42" s="33"/>
      <c r="BR42" s="33"/>
      <c r="BT42" s="33"/>
      <c r="BU42" s="33"/>
      <c r="BW42" s="33"/>
      <c r="BX42" s="33"/>
      <c r="BZ42" s="33"/>
      <c r="CA42" s="33"/>
      <c r="CC42" s="33"/>
      <c r="CD42" s="33"/>
      <c r="CF42" s="33"/>
      <c r="CG42" s="33"/>
      <c r="CI42" s="33"/>
      <c r="CJ42" s="33"/>
      <c r="CL42" s="33"/>
      <c r="CM42" s="33"/>
      <c r="CO42" s="33"/>
      <c r="CP42" s="33"/>
      <c r="CR42" s="33"/>
      <c r="CS42" s="33"/>
    </row>
    <row r="43" spans="1:97" s="35" customFormat="1" ht="21" customHeight="1" x14ac:dyDescent="0.2">
      <c r="A43" s="81" t="s">
        <v>55</v>
      </c>
      <c r="B43" s="82">
        <v>395</v>
      </c>
      <c r="C43" s="83">
        <v>1</v>
      </c>
      <c r="D43" s="53">
        <v>0</v>
      </c>
      <c r="E43" s="54">
        <v>1</v>
      </c>
      <c r="F43" s="83">
        <v>0</v>
      </c>
      <c r="G43" s="53">
        <v>0</v>
      </c>
      <c r="H43" s="67">
        <v>0</v>
      </c>
      <c r="I43" s="83">
        <v>0</v>
      </c>
      <c r="J43" s="53">
        <v>0</v>
      </c>
      <c r="K43" s="67">
        <v>0</v>
      </c>
      <c r="L43" s="83">
        <v>17</v>
      </c>
      <c r="M43" s="53">
        <v>12</v>
      </c>
      <c r="N43" s="67">
        <v>29</v>
      </c>
      <c r="O43" s="83">
        <v>14</v>
      </c>
      <c r="P43" s="53">
        <v>13</v>
      </c>
      <c r="Q43" s="67">
        <v>27</v>
      </c>
      <c r="R43" s="83">
        <v>0</v>
      </c>
      <c r="S43" s="53">
        <v>0</v>
      </c>
      <c r="T43" s="54">
        <v>0</v>
      </c>
      <c r="U43" s="83">
        <v>0</v>
      </c>
      <c r="V43" s="53">
        <v>0</v>
      </c>
      <c r="W43" s="67">
        <v>0</v>
      </c>
      <c r="X43" s="83">
        <v>2</v>
      </c>
      <c r="Y43" s="53">
        <v>0</v>
      </c>
      <c r="Z43" s="67">
        <v>2</v>
      </c>
      <c r="AA43" s="83">
        <v>0</v>
      </c>
      <c r="AB43" s="53">
        <v>0</v>
      </c>
      <c r="AC43" s="67">
        <v>0</v>
      </c>
      <c r="AD43" s="83">
        <v>0</v>
      </c>
      <c r="AE43" s="53">
        <v>0</v>
      </c>
      <c r="AF43" s="67">
        <v>0</v>
      </c>
      <c r="AG43" s="83">
        <v>1</v>
      </c>
      <c r="AH43" s="53">
        <v>2</v>
      </c>
      <c r="AI43" s="67">
        <v>3</v>
      </c>
      <c r="AJ43" s="83">
        <v>304</v>
      </c>
      <c r="AK43" s="53">
        <v>22</v>
      </c>
      <c r="AL43" s="67">
        <v>326</v>
      </c>
      <c r="AM43" s="229">
        <f t="shared" si="0"/>
        <v>339</v>
      </c>
      <c r="AN43" s="230">
        <f t="shared" si="1"/>
        <v>49</v>
      </c>
      <c r="AO43" s="231">
        <f t="shared" si="2"/>
        <v>388</v>
      </c>
      <c r="AP43" s="82">
        <v>7</v>
      </c>
      <c r="AQ43" s="46"/>
      <c r="AS43" s="33"/>
      <c r="AT43" s="33"/>
      <c r="AV43" s="33"/>
      <c r="AW43" s="33"/>
      <c r="AY43" s="33"/>
      <c r="AZ43" s="33"/>
      <c r="BB43" s="33"/>
      <c r="BC43" s="33"/>
      <c r="BE43" s="33"/>
      <c r="BF43" s="33"/>
      <c r="BH43" s="33"/>
      <c r="BI43" s="33"/>
      <c r="BK43" s="33"/>
      <c r="BL43" s="33"/>
      <c r="BN43" s="33"/>
      <c r="BO43" s="33"/>
      <c r="BQ43" s="33"/>
      <c r="BR43" s="33"/>
      <c r="BT43" s="33"/>
      <c r="BU43" s="33"/>
      <c r="BW43" s="33"/>
      <c r="BX43" s="33"/>
      <c r="BZ43" s="33"/>
      <c r="CA43" s="33"/>
      <c r="CC43" s="33"/>
      <c r="CD43" s="33"/>
      <c r="CF43" s="33"/>
      <c r="CG43" s="33"/>
      <c r="CI43" s="33"/>
      <c r="CJ43" s="33"/>
      <c r="CL43" s="33"/>
      <c r="CM43" s="33"/>
      <c r="CO43" s="33"/>
      <c r="CP43" s="33"/>
      <c r="CR43" s="33"/>
      <c r="CS43" s="33"/>
    </row>
    <row r="44" spans="1:97" s="35" customFormat="1" ht="21" customHeight="1" x14ac:dyDescent="0.2">
      <c r="A44" s="84" t="s">
        <v>56</v>
      </c>
      <c r="B44" s="85">
        <v>122</v>
      </c>
      <c r="C44" s="86">
        <v>1</v>
      </c>
      <c r="D44" s="55">
        <v>0</v>
      </c>
      <c r="E44" s="56">
        <v>1</v>
      </c>
      <c r="F44" s="86">
        <v>1</v>
      </c>
      <c r="G44" s="55">
        <v>0</v>
      </c>
      <c r="H44" s="69">
        <v>1</v>
      </c>
      <c r="I44" s="86">
        <v>0</v>
      </c>
      <c r="J44" s="55">
        <v>0</v>
      </c>
      <c r="K44" s="56">
        <v>0</v>
      </c>
      <c r="L44" s="86">
        <v>2</v>
      </c>
      <c r="M44" s="55">
        <v>1</v>
      </c>
      <c r="N44" s="69">
        <v>3</v>
      </c>
      <c r="O44" s="86">
        <v>1</v>
      </c>
      <c r="P44" s="55">
        <v>2</v>
      </c>
      <c r="Q44" s="69">
        <v>3</v>
      </c>
      <c r="R44" s="86">
        <v>0</v>
      </c>
      <c r="S44" s="55">
        <v>0</v>
      </c>
      <c r="T44" s="56">
        <v>0</v>
      </c>
      <c r="U44" s="86">
        <v>0</v>
      </c>
      <c r="V44" s="55">
        <v>0</v>
      </c>
      <c r="W44" s="69">
        <v>0</v>
      </c>
      <c r="X44" s="86">
        <v>0</v>
      </c>
      <c r="Y44" s="55">
        <v>0</v>
      </c>
      <c r="Z44" s="69">
        <v>0</v>
      </c>
      <c r="AA44" s="86">
        <v>0</v>
      </c>
      <c r="AB44" s="55">
        <v>0</v>
      </c>
      <c r="AC44" s="69">
        <v>0</v>
      </c>
      <c r="AD44" s="86">
        <v>0</v>
      </c>
      <c r="AE44" s="55">
        <v>0</v>
      </c>
      <c r="AF44" s="69">
        <v>0</v>
      </c>
      <c r="AG44" s="86">
        <v>0</v>
      </c>
      <c r="AH44" s="55">
        <v>0</v>
      </c>
      <c r="AI44" s="69">
        <v>0</v>
      </c>
      <c r="AJ44" s="86">
        <v>104</v>
      </c>
      <c r="AK44" s="55">
        <v>9</v>
      </c>
      <c r="AL44" s="56">
        <v>113</v>
      </c>
      <c r="AM44" s="86">
        <f t="shared" si="0"/>
        <v>109</v>
      </c>
      <c r="AN44" s="55">
        <f t="shared" si="1"/>
        <v>12</v>
      </c>
      <c r="AO44" s="70">
        <f t="shared" si="2"/>
        <v>121</v>
      </c>
      <c r="AP44" s="85">
        <v>1</v>
      </c>
      <c r="AQ44" s="46"/>
      <c r="AS44" s="33"/>
      <c r="AT44" s="33"/>
      <c r="AV44" s="33"/>
      <c r="AW44" s="33"/>
      <c r="AY44" s="33"/>
      <c r="AZ44" s="33"/>
      <c r="BB44" s="33"/>
      <c r="BC44" s="33"/>
      <c r="BE44" s="33"/>
      <c r="BF44" s="33"/>
      <c r="BH44" s="33"/>
      <c r="BI44" s="33"/>
      <c r="BK44" s="33"/>
      <c r="BL44" s="33"/>
      <c r="BN44" s="33"/>
      <c r="BO44" s="33"/>
      <c r="BQ44" s="33"/>
      <c r="BR44" s="33"/>
      <c r="BT44" s="33"/>
      <c r="BU44" s="33"/>
      <c r="BW44" s="33"/>
      <c r="BX44" s="33"/>
      <c r="BZ44" s="33"/>
      <c r="CA44" s="33"/>
      <c r="CC44" s="33"/>
      <c r="CD44" s="33"/>
      <c r="CF44" s="33"/>
      <c r="CG44" s="33"/>
      <c r="CI44" s="33"/>
      <c r="CJ44" s="33"/>
      <c r="CL44" s="33"/>
      <c r="CM44" s="33"/>
      <c r="CO44" s="33"/>
      <c r="CP44" s="33"/>
      <c r="CR44" s="33"/>
      <c r="CS44" s="33"/>
    </row>
    <row r="45" spans="1:97" s="35" customFormat="1" ht="21" customHeight="1" x14ac:dyDescent="0.2">
      <c r="A45" s="84" t="s">
        <v>57</v>
      </c>
      <c r="B45" s="85">
        <v>105</v>
      </c>
      <c r="C45" s="86">
        <v>4</v>
      </c>
      <c r="D45" s="55">
        <v>0</v>
      </c>
      <c r="E45" s="56">
        <v>4</v>
      </c>
      <c r="F45" s="86">
        <v>0</v>
      </c>
      <c r="G45" s="55">
        <v>0</v>
      </c>
      <c r="H45" s="69">
        <v>0</v>
      </c>
      <c r="I45" s="86">
        <v>0</v>
      </c>
      <c r="J45" s="55">
        <v>0</v>
      </c>
      <c r="K45" s="56">
        <v>0</v>
      </c>
      <c r="L45" s="86">
        <v>3</v>
      </c>
      <c r="M45" s="55">
        <v>0</v>
      </c>
      <c r="N45" s="69">
        <v>3</v>
      </c>
      <c r="O45" s="86">
        <v>3</v>
      </c>
      <c r="P45" s="55">
        <v>1</v>
      </c>
      <c r="Q45" s="69">
        <v>4</v>
      </c>
      <c r="R45" s="86">
        <v>0</v>
      </c>
      <c r="S45" s="55">
        <v>0</v>
      </c>
      <c r="T45" s="56">
        <v>0</v>
      </c>
      <c r="U45" s="86">
        <v>0</v>
      </c>
      <c r="V45" s="55">
        <v>0</v>
      </c>
      <c r="W45" s="69">
        <v>0</v>
      </c>
      <c r="X45" s="86">
        <v>0</v>
      </c>
      <c r="Y45" s="55">
        <v>0</v>
      </c>
      <c r="Z45" s="69">
        <v>0</v>
      </c>
      <c r="AA45" s="86">
        <v>0</v>
      </c>
      <c r="AB45" s="55">
        <v>0</v>
      </c>
      <c r="AC45" s="69">
        <v>0</v>
      </c>
      <c r="AD45" s="86">
        <v>0</v>
      </c>
      <c r="AE45" s="55">
        <v>0</v>
      </c>
      <c r="AF45" s="69">
        <v>0</v>
      </c>
      <c r="AG45" s="86">
        <v>3</v>
      </c>
      <c r="AH45" s="55">
        <v>0</v>
      </c>
      <c r="AI45" s="69">
        <v>3</v>
      </c>
      <c r="AJ45" s="86">
        <v>76</v>
      </c>
      <c r="AK45" s="55">
        <v>9</v>
      </c>
      <c r="AL45" s="56">
        <v>85</v>
      </c>
      <c r="AM45" s="86">
        <f t="shared" si="0"/>
        <v>89</v>
      </c>
      <c r="AN45" s="55">
        <f t="shared" si="1"/>
        <v>10</v>
      </c>
      <c r="AO45" s="70">
        <f>SUM(AM45:AN45)</f>
        <v>99</v>
      </c>
      <c r="AP45" s="85">
        <v>6</v>
      </c>
      <c r="AQ45" s="46"/>
      <c r="AS45" s="33"/>
      <c r="AT45" s="33"/>
      <c r="AV45" s="33"/>
      <c r="AW45" s="33"/>
      <c r="AY45" s="33"/>
      <c r="AZ45" s="33"/>
      <c r="BB45" s="33"/>
      <c r="BC45" s="33"/>
      <c r="BE45" s="33"/>
      <c r="BF45" s="33"/>
      <c r="BH45" s="33"/>
      <c r="BI45" s="33"/>
      <c r="BK45" s="33"/>
      <c r="BL45" s="33"/>
      <c r="BN45" s="33"/>
      <c r="BO45" s="33"/>
      <c r="BQ45" s="33"/>
      <c r="BR45" s="33"/>
      <c r="BT45" s="33"/>
      <c r="BU45" s="33"/>
      <c r="BW45" s="33"/>
      <c r="BX45" s="33"/>
      <c r="BZ45" s="33"/>
      <c r="CA45" s="33"/>
      <c r="CC45" s="33"/>
      <c r="CD45" s="33"/>
      <c r="CF45" s="33"/>
      <c r="CG45" s="33"/>
      <c r="CI45" s="33"/>
      <c r="CJ45" s="33"/>
      <c r="CL45" s="33"/>
      <c r="CM45" s="33"/>
      <c r="CO45" s="33"/>
      <c r="CP45" s="33"/>
      <c r="CR45" s="33"/>
      <c r="CS45" s="33"/>
    </row>
    <row r="46" spans="1:97" s="35" customFormat="1" ht="21" customHeight="1" x14ac:dyDescent="0.2">
      <c r="A46" s="84" t="s">
        <v>58</v>
      </c>
      <c r="B46" s="85">
        <v>367</v>
      </c>
      <c r="C46" s="86">
        <v>0</v>
      </c>
      <c r="D46" s="55">
        <v>0</v>
      </c>
      <c r="E46" s="56">
        <v>0</v>
      </c>
      <c r="F46" s="86">
        <v>0</v>
      </c>
      <c r="G46" s="55">
        <v>0</v>
      </c>
      <c r="H46" s="69">
        <v>0</v>
      </c>
      <c r="I46" s="86">
        <v>0</v>
      </c>
      <c r="J46" s="55">
        <v>0</v>
      </c>
      <c r="K46" s="56">
        <v>0</v>
      </c>
      <c r="L46" s="86">
        <v>3</v>
      </c>
      <c r="M46" s="55">
        <v>0</v>
      </c>
      <c r="N46" s="69">
        <v>3</v>
      </c>
      <c r="O46" s="86">
        <v>8</v>
      </c>
      <c r="P46" s="55">
        <v>3</v>
      </c>
      <c r="Q46" s="69">
        <v>11</v>
      </c>
      <c r="R46" s="86">
        <v>0</v>
      </c>
      <c r="S46" s="55">
        <v>0</v>
      </c>
      <c r="T46" s="56">
        <v>0</v>
      </c>
      <c r="U46" s="86">
        <v>0</v>
      </c>
      <c r="V46" s="55">
        <v>0</v>
      </c>
      <c r="W46" s="69">
        <v>0</v>
      </c>
      <c r="X46" s="86">
        <v>0</v>
      </c>
      <c r="Y46" s="55">
        <v>0</v>
      </c>
      <c r="Z46" s="69">
        <v>0</v>
      </c>
      <c r="AA46" s="86">
        <v>0</v>
      </c>
      <c r="AB46" s="55">
        <v>0</v>
      </c>
      <c r="AC46" s="69">
        <v>0</v>
      </c>
      <c r="AD46" s="86">
        <v>0</v>
      </c>
      <c r="AE46" s="55">
        <v>0</v>
      </c>
      <c r="AF46" s="69">
        <v>0</v>
      </c>
      <c r="AG46" s="86">
        <v>0</v>
      </c>
      <c r="AH46" s="55">
        <v>0</v>
      </c>
      <c r="AI46" s="69">
        <v>0</v>
      </c>
      <c r="AJ46" s="86">
        <v>314</v>
      </c>
      <c r="AK46" s="55">
        <v>35</v>
      </c>
      <c r="AL46" s="56">
        <v>349</v>
      </c>
      <c r="AM46" s="86">
        <f t="shared" si="0"/>
        <v>325</v>
      </c>
      <c r="AN46" s="55">
        <f t="shared" si="1"/>
        <v>38</v>
      </c>
      <c r="AO46" s="70">
        <f>SUM(AM46:AN46)</f>
        <v>363</v>
      </c>
      <c r="AP46" s="85">
        <v>4</v>
      </c>
      <c r="AQ46" s="46"/>
      <c r="AS46" s="33"/>
      <c r="AT46" s="33"/>
      <c r="AV46" s="33"/>
      <c r="AW46" s="33"/>
      <c r="AY46" s="33"/>
      <c r="AZ46" s="33"/>
      <c r="BB46" s="33"/>
      <c r="BC46" s="33"/>
      <c r="BE46" s="33"/>
      <c r="BF46" s="33"/>
      <c r="BH46" s="33"/>
      <c r="BI46" s="33"/>
      <c r="BK46" s="33"/>
      <c r="BL46" s="33"/>
      <c r="BN46" s="33"/>
      <c r="BO46" s="33"/>
      <c r="BQ46" s="33"/>
      <c r="BR46" s="33"/>
      <c r="BT46" s="33"/>
      <c r="BU46" s="33"/>
      <c r="BW46" s="33"/>
      <c r="BX46" s="33"/>
      <c r="BZ46" s="33"/>
      <c r="CA46" s="33"/>
      <c r="CC46" s="33"/>
      <c r="CD46" s="33"/>
      <c r="CF46" s="33"/>
      <c r="CG46" s="33"/>
      <c r="CI46" s="33"/>
      <c r="CJ46" s="33"/>
      <c r="CL46" s="33"/>
      <c r="CM46" s="33"/>
      <c r="CO46" s="33"/>
      <c r="CP46" s="33"/>
      <c r="CR46" s="33"/>
      <c r="CS46" s="33"/>
    </row>
    <row r="47" spans="1:97" s="35" customFormat="1" ht="21" customHeight="1" x14ac:dyDescent="0.2">
      <c r="A47" s="84" t="s">
        <v>59</v>
      </c>
      <c r="B47" s="85">
        <v>50</v>
      </c>
      <c r="C47" s="86"/>
      <c r="D47" s="55"/>
      <c r="E47" s="56">
        <v>0</v>
      </c>
      <c r="F47" s="86"/>
      <c r="G47" s="55"/>
      <c r="H47" s="69">
        <v>0</v>
      </c>
      <c r="I47" s="86"/>
      <c r="J47" s="55"/>
      <c r="K47" s="56">
        <v>0</v>
      </c>
      <c r="L47" s="86">
        <v>1</v>
      </c>
      <c r="M47" s="55">
        <v>1</v>
      </c>
      <c r="N47" s="69">
        <v>2</v>
      </c>
      <c r="O47" s="86"/>
      <c r="P47" s="55">
        <v>1</v>
      </c>
      <c r="Q47" s="69">
        <v>1</v>
      </c>
      <c r="R47" s="86"/>
      <c r="S47" s="55"/>
      <c r="T47" s="56">
        <v>0</v>
      </c>
      <c r="U47" s="86"/>
      <c r="V47" s="55"/>
      <c r="W47" s="69">
        <v>0</v>
      </c>
      <c r="X47" s="86"/>
      <c r="Y47" s="55"/>
      <c r="Z47" s="69">
        <v>0</v>
      </c>
      <c r="AA47" s="86"/>
      <c r="AB47" s="55"/>
      <c r="AC47" s="69">
        <v>0</v>
      </c>
      <c r="AD47" s="86"/>
      <c r="AE47" s="55"/>
      <c r="AF47" s="69">
        <v>0</v>
      </c>
      <c r="AG47" s="86">
        <v>1</v>
      </c>
      <c r="AH47" s="55"/>
      <c r="AI47" s="69">
        <v>1</v>
      </c>
      <c r="AJ47" s="86">
        <v>41</v>
      </c>
      <c r="AK47" s="55">
        <v>4</v>
      </c>
      <c r="AL47" s="56">
        <v>45</v>
      </c>
      <c r="AM47" s="86">
        <f t="shared" si="0"/>
        <v>43</v>
      </c>
      <c r="AN47" s="55">
        <f t="shared" si="1"/>
        <v>6</v>
      </c>
      <c r="AO47" s="70">
        <f t="shared" ref="AO47:AO50" si="3">SUM(AM47:AN47)</f>
        <v>49</v>
      </c>
      <c r="AP47" s="85">
        <v>1</v>
      </c>
      <c r="AQ47" s="46"/>
      <c r="AS47" s="33"/>
      <c r="AT47" s="33"/>
      <c r="AV47" s="33"/>
      <c r="AW47" s="33"/>
      <c r="AY47" s="33"/>
      <c r="AZ47" s="33"/>
      <c r="BB47" s="33"/>
      <c r="BC47" s="33"/>
      <c r="BE47" s="33"/>
      <c r="BF47" s="33"/>
      <c r="BH47" s="33"/>
      <c r="BI47" s="33"/>
      <c r="BK47" s="33"/>
      <c r="BL47" s="33"/>
      <c r="BN47" s="33"/>
      <c r="BO47" s="33"/>
      <c r="BQ47" s="33"/>
      <c r="BR47" s="33"/>
      <c r="BT47" s="33"/>
      <c r="BU47" s="33"/>
      <c r="BW47" s="33"/>
      <c r="BX47" s="33"/>
      <c r="BZ47" s="33"/>
      <c r="CA47" s="33"/>
      <c r="CC47" s="33"/>
      <c r="CD47" s="33"/>
      <c r="CF47" s="33"/>
      <c r="CG47" s="33"/>
      <c r="CI47" s="33"/>
      <c r="CJ47" s="33"/>
      <c r="CL47" s="33"/>
      <c r="CM47" s="33"/>
      <c r="CO47" s="33"/>
      <c r="CP47" s="33"/>
      <c r="CR47" s="33"/>
      <c r="CS47" s="33"/>
    </row>
    <row r="48" spans="1:97" s="35" customFormat="1" ht="21" customHeight="1" x14ac:dyDescent="0.2">
      <c r="A48" s="84" t="s">
        <v>60</v>
      </c>
      <c r="B48" s="85">
        <v>185</v>
      </c>
      <c r="C48" s="86">
        <v>0</v>
      </c>
      <c r="D48" s="55">
        <v>0</v>
      </c>
      <c r="E48" s="56">
        <v>0</v>
      </c>
      <c r="F48" s="86">
        <v>0</v>
      </c>
      <c r="G48" s="55">
        <v>0</v>
      </c>
      <c r="H48" s="69">
        <v>0</v>
      </c>
      <c r="I48" s="86">
        <v>0</v>
      </c>
      <c r="J48" s="55">
        <v>0</v>
      </c>
      <c r="K48" s="56">
        <v>0</v>
      </c>
      <c r="L48" s="86">
        <v>3</v>
      </c>
      <c r="M48" s="55">
        <v>4</v>
      </c>
      <c r="N48" s="69">
        <v>7</v>
      </c>
      <c r="O48" s="86">
        <v>5</v>
      </c>
      <c r="P48" s="55">
        <v>3</v>
      </c>
      <c r="Q48" s="69">
        <v>8</v>
      </c>
      <c r="R48" s="86">
        <v>1</v>
      </c>
      <c r="S48" s="55">
        <v>0</v>
      </c>
      <c r="T48" s="56">
        <v>1</v>
      </c>
      <c r="U48" s="86">
        <v>0</v>
      </c>
      <c r="V48" s="55">
        <v>0</v>
      </c>
      <c r="W48" s="69">
        <v>0</v>
      </c>
      <c r="X48" s="86">
        <v>0</v>
      </c>
      <c r="Y48" s="55">
        <v>0</v>
      </c>
      <c r="Z48" s="69">
        <v>0</v>
      </c>
      <c r="AA48" s="86">
        <v>0</v>
      </c>
      <c r="AB48" s="55">
        <v>0</v>
      </c>
      <c r="AC48" s="69">
        <v>0</v>
      </c>
      <c r="AD48" s="86">
        <v>0</v>
      </c>
      <c r="AE48" s="55">
        <v>0</v>
      </c>
      <c r="AF48" s="69">
        <v>0</v>
      </c>
      <c r="AG48" s="86">
        <v>0</v>
      </c>
      <c r="AH48" s="55">
        <v>0</v>
      </c>
      <c r="AI48" s="69">
        <v>0</v>
      </c>
      <c r="AJ48" s="86">
        <v>156</v>
      </c>
      <c r="AK48" s="55">
        <v>10</v>
      </c>
      <c r="AL48" s="56">
        <v>166</v>
      </c>
      <c r="AM48" s="86">
        <f t="shared" si="0"/>
        <v>165</v>
      </c>
      <c r="AN48" s="55">
        <f t="shared" si="1"/>
        <v>17</v>
      </c>
      <c r="AO48" s="70">
        <f t="shared" si="3"/>
        <v>182</v>
      </c>
      <c r="AP48" s="85">
        <v>3</v>
      </c>
      <c r="AQ48" s="46"/>
      <c r="AS48" s="33"/>
      <c r="AT48" s="33"/>
      <c r="AV48" s="33"/>
      <c r="AW48" s="33"/>
      <c r="AY48" s="33"/>
      <c r="AZ48" s="33"/>
      <c r="BB48" s="33"/>
      <c r="BC48" s="33"/>
      <c r="BE48" s="33"/>
      <c r="BF48" s="33"/>
      <c r="BH48" s="33"/>
      <c r="BI48" s="33"/>
      <c r="BK48" s="33"/>
      <c r="BL48" s="33"/>
      <c r="BN48" s="33"/>
      <c r="BO48" s="33"/>
      <c r="BQ48" s="33"/>
      <c r="BR48" s="33"/>
      <c r="BT48" s="33"/>
      <c r="BU48" s="33"/>
      <c r="BW48" s="33"/>
      <c r="BX48" s="33"/>
      <c r="BZ48" s="33"/>
      <c r="CA48" s="33"/>
      <c r="CC48" s="33"/>
      <c r="CD48" s="33"/>
      <c r="CF48" s="33"/>
      <c r="CG48" s="33"/>
      <c r="CI48" s="33"/>
      <c r="CJ48" s="33"/>
      <c r="CL48" s="33"/>
      <c r="CM48" s="33"/>
      <c r="CO48" s="33"/>
      <c r="CP48" s="33"/>
      <c r="CR48" s="33"/>
      <c r="CS48" s="33"/>
    </row>
    <row r="49" spans="1:97" s="35" customFormat="1" ht="21" customHeight="1" x14ac:dyDescent="0.2">
      <c r="A49" s="84" t="s">
        <v>61</v>
      </c>
      <c r="B49" s="85">
        <v>281</v>
      </c>
      <c r="C49" s="86">
        <v>0</v>
      </c>
      <c r="D49" s="55">
        <v>0</v>
      </c>
      <c r="E49" s="56">
        <v>0</v>
      </c>
      <c r="F49" s="86">
        <v>0</v>
      </c>
      <c r="G49" s="55">
        <v>0</v>
      </c>
      <c r="H49" s="69">
        <v>0</v>
      </c>
      <c r="I49" s="86">
        <v>0</v>
      </c>
      <c r="J49" s="55">
        <v>0</v>
      </c>
      <c r="K49" s="56">
        <v>0</v>
      </c>
      <c r="L49" s="86">
        <v>3</v>
      </c>
      <c r="M49" s="55">
        <v>0</v>
      </c>
      <c r="N49" s="69">
        <v>3</v>
      </c>
      <c r="O49" s="86">
        <v>4</v>
      </c>
      <c r="P49" s="55">
        <v>0</v>
      </c>
      <c r="Q49" s="69">
        <v>4</v>
      </c>
      <c r="R49" s="86">
        <v>0</v>
      </c>
      <c r="S49" s="55">
        <v>0</v>
      </c>
      <c r="T49" s="56">
        <v>0</v>
      </c>
      <c r="U49" s="86">
        <v>0</v>
      </c>
      <c r="V49" s="55">
        <v>0</v>
      </c>
      <c r="W49" s="69">
        <v>0</v>
      </c>
      <c r="X49" s="86">
        <v>0</v>
      </c>
      <c r="Y49" s="55">
        <v>0</v>
      </c>
      <c r="Z49" s="69">
        <v>0</v>
      </c>
      <c r="AA49" s="86">
        <v>0</v>
      </c>
      <c r="AB49" s="55">
        <v>0</v>
      </c>
      <c r="AC49" s="69">
        <v>0</v>
      </c>
      <c r="AD49" s="86">
        <v>1</v>
      </c>
      <c r="AE49" s="55">
        <v>0</v>
      </c>
      <c r="AF49" s="69">
        <v>1</v>
      </c>
      <c r="AG49" s="86">
        <v>0</v>
      </c>
      <c r="AH49" s="55">
        <v>0</v>
      </c>
      <c r="AI49" s="69">
        <v>0</v>
      </c>
      <c r="AJ49" s="86">
        <v>251</v>
      </c>
      <c r="AK49" s="55">
        <v>20</v>
      </c>
      <c r="AL49" s="56">
        <v>271</v>
      </c>
      <c r="AM49" s="86">
        <f t="shared" si="0"/>
        <v>259</v>
      </c>
      <c r="AN49" s="55">
        <f t="shared" si="1"/>
        <v>20</v>
      </c>
      <c r="AO49" s="70">
        <f t="shared" si="3"/>
        <v>279</v>
      </c>
      <c r="AP49" s="85">
        <v>2</v>
      </c>
      <c r="AQ49" s="46"/>
      <c r="AS49" s="33"/>
      <c r="AT49" s="33"/>
      <c r="AV49" s="33"/>
      <c r="AW49" s="33"/>
      <c r="AY49" s="33"/>
      <c r="AZ49" s="33"/>
      <c r="BB49" s="33"/>
      <c r="BC49" s="33"/>
      <c r="BE49" s="33"/>
      <c r="BF49" s="33"/>
      <c r="BH49" s="33"/>
      <c r="BI49" s="33"/>
      <c r="BK49" s="33"/>
      <c r="BL49" s="33"/>
      <c r="BN49" s="33"/>
      <c r="BO49" s="33"/>
      <c r="BQ49" s="33"/>
      <c r="BR49" s="33"/>
      <c r="BT49" s="33"/>
      <c r="BU49" s="33"/>
      <c r="BW49" s="33"/>
      <c r="BX49" s="33"/>
      <c r="BZ49" s="33"/>
      <c r="CA49" s="33"/>
      <c r="CC49" s="33"/>
      <c r="CD49" s="33"/>
      <c r="CF49" s="33"/>
      <c r="CG49" s="33"/>
      <c r="CI49" s="33"/>
      <c r="CJ49" s="33"/>
      <c r="CL49" s="33"/>
      <c r="CM49" s="33"/>
      <c r="CO49" s="33"/>
      <c r="CP49" s="33"/>
      <c r="CR49" s="33"/>
      <c r="CS49" s="33"/>
    </row>
    <row r="50" spans="1:97" s="35" customFormat="1" ht="21" customHeight="1" x14ac:dyDescent="0.2">
      <c r="A50" s="87" t="s">
        <v>62</v>
      </c>
      <c r="B50" s="42">
        <v>353</v>
      </c>
      <c r="C50" s="43">
        <v>9</v>
      </c>
      <c r="D50" s="44">
        <v>0</v>
      </c>
      <c r="E50" s="57">
        <v>9</v>
      </c>
      <c r="F50" s="43">
        <v>1</v>
      </c>
      <c r="G50" s="44">
        <v>0</v>
      </c>
      <c r="H50" s="71">
        <v>1</v>
      </c>
      <c r="I50" s="43">
        <v>0</v>
      </c>
      <c r="J50" s="44">
        <v>0</v>
      </c>
      <c r="K50" s="71">
        <v>0</v>
      </c>
      <c r="L50" s="43">
        <v>4</v>
      </c>
      <c r="M50" s="44">
        <v>4</v>
      </c>
      <c r="N50" s="71">
        <v>8</v>
      </c>
      <c r="O50" s="43">
        <v>9</v>
      </c>
      <c r="P50" s="44">
        <v>4</v>
      </c>
      <c r="Q50" s="71">
        <v>13</v>
      </c>
      <c r="R50" s="43">
        <v>0</v>
      </c>
      <c r="S50" s="44">
        <v>0</v>
      </c>
      <c r="T50" s="57">
        <v>0</v>
      </c>
      <c r="U50" s="43">
        <v>0</v>
      </c>
      <c r="V50" s="44">
        <v>0</v>
      </c>
      <c r="W50" s="71">
        <v>0</v>
      </c>
      <c r="X50" s="43">
        <v>1</v>
      </c>
      <c r="Y50" s="44">
        <v>0</v>
      </c>
      <c r="Z50" s="71">
        <v>1</v>
      </c>
      <c r="AA50" s="43">
        <v>0</v>
      </c>
      <c r="AB50" s="44">
        <v>0</v>
      </c>
      <c r="AC50" s="71">
        <v>0</v>
      </c>
      <c r="AD50" s="43">
        <v>0</v>
      </c>
      <c r="AE50" s="44">
        <v>0</v>
      </c>
      <c r="AF50" s="71">
        <v>0</v>
      </c>
      <c r="AG50" s="43">
        <v>0</v>
      </c>
      <c r="AH50" s="44">
        <v>0</v>
      </c>
      <c r="AI50" s="71">
        <v>0</v>
      </c>
      <c r="AJ50" s="43">
        <v>285</v>
      </c>
      <c r="AK50" s="44">
        <v>34</v>
      </c>
      <c r="AL50" s="71">
        <v>319</v>
      </c>
      <c r="AM50" s="86">
        <f t="shared" si="0"/>
        <v>309</v>
      </c>
      <c r="AN50" s="55">
        <f t="shared" si="1"/>
        <v>42</v>
      </c>
      <c r="AO50" s="70">
        <f t="shared" si="3"/>
        <v>351</v>
      </c>
      <c r="AP50" s="42">
        <v>2</v>
      </c>
      <c r="AQ50" s="46"/>
      <c r="AS50" s="33"/>
      <c r="AT50" s="33"/>
      <c r="AV50" s="33"/>
      <c r="AW50" s="33"/>
      <c r="AY50" s="33"/>
      <c r="AZ50" s="33"/>
      <c r="BB50" s="33"/>
      <c r="BC50" s="33"/>
      <c r="BE50" s="33"/>
      <c r="BF50" s="33"/>
      <c r="BH50" s="33"/>
      <c r="BI50" s="33"/>
      <c r="BK50" s="33"/>
      <c r="BL50" s="33"/>
      <c r="BN50" s="33"/>
      <c r="BO50" s="33"/>
      <c r="BQ50" s="33"/>
      <c r="BR50" s="33"/>
      <c r="BT50" s="33"/>
      <c r="BU50" s="33"/>
      <c r="BW50" s="33"/>
      <c r="BX50" s="33"/>
      <c r="BZ50" s="33"/>
      <c r="CA50" s="33"/>
      <c r="CC50" s="33"/>
      <c r="CD50" s="33"/>
      <c r="CF50" s="33"/>
      <c r="CG50" s="33"/>
      <c r="CI50" s="33"/>
      <c r="CJ50" s="33"/>
      <c r="CL50" s="33"/>
      <c r="CM50" s="33"/>
      <c r="CO50" s="33"/>
      <c r="CP50" s="33"/>
      <c r="CR50" s="33"/>
      <c r="CS50" s="33"/>
    </row>
    <row r="51" spans="1:97" ht="21" customHeight="1" x14ac:dyDescent="0.2">
      <c r="A51" s="36" t="s">
        <v>11</v>
      </c>
      <c r="B51" s="41">
        <f>SUM(B4:B50)</f>
        <v>10891</v>
      </c>
      <c r="C51" s="103">
        <f t="shared" ref="C51:AP51" si="4">SUM(C4:C50)</f>
        <v>116</v>
      </c>
      <c r="D51" s="39">
        <f t="shared" si="4"/>
        <v>3</v>
      </c>
      <c r="E51" s="102">
        <f t="shared" si="4"/>
        <v>119</v>
      </c>
      <c r="F51" s="103">
        <f t="shared" si="4"/>
        <v>22</v>
      </c>
      <c r="G51" s="39">
        <f t="shared" si="4"/>
        <v>4</v>
      </c>
      <c r="H51" s="102">
        <f t="shared" si="4"/>
        <v>26</v>
      </c>
      <c r="I51" s="103">
        <f t="shared" si="4"/>
        <v>3</v>
      </c>
      <c r="J51" s="39">
        <f t="shared" si="4"/>
        <v>3</v>
      </c>
      <c r="K51" s="102">
        <f t="shared" si="4"/>
        <v>6</v>
      </c>
      <c r="L51" s="103">
        <f t="shared" si="4"/>
        <v>207</v>
      </c>
      <c r="M51" s="39">
        <f t="shared" si="4"/>
        <v>206</v>
      </c>
      <c r="N51" s="102">
        <f t="shared" si="4"/>
        <v>413</v>
      </c>
      <c r="O51" s="291">
        <f>SUM(O4:O50)</f>
        <v>475</v>
      </c>
      <c r="P51" s="292">
        <f>SUM(P4:P50)</f>
        <v>214</v>
      </c>
      <c r="Q51" s="293">
        <f>SUM(Q4:Q50)</f>
        <v>689</v>
      </c>
      <c r="R51" s="103">
        <f t="shared" si="4"/>
        <v>6</v>
      </c>
      <c r="S51" s="39">
        <f t="shared" si="4"/>
        <v>0</v>
      </c>
      <c r="T51" s="102">
        <f t="shared" si="4"/>
        <v>6</v>
      </c>
      <c r="U51" s="103">
        <f t="shared" si="4"/>
        <v>1</v>
      </c>
      <c r="V51" s="39">
        <f t="shared" si="4"/>
        <v>0</v>
      </c>
      <c r="W51" s="102">
        <f t="shared" si="4"/>
        <v>1</v>
      </c>
      <c r="X51" s="103">
        <f t="shared" si="4"/>
        <v>12</v>
      </c>
      <c r="Y51" s="39">
        <f t="shared" si="4"/>
        <v>0</v>
      </c>
      <c r="Z51" s="102">
        <f t="shared" si="4"/>
        <v>12</v>
      </c>
      <c r="AA51" s="103">
        <f t="shared" si="4"/>
        <v>0</v>
      </c>
      <c r="AB51" s="39">
        <f t="shared" si="4"/>
        <v>0</v>
      </c>
      <c r="AC51" s="102">
        <f t="shared" si="4"/>
        <v>0</v>
      </c>
      <c r="AD51" s="103">
        <f t="shared" si="4"/>
        <v>2</v>
      </c>
      <c r="AE51" s="39">
        <f t="shared" si="4"/>
        <v>0</v>
      </c>
      <c r="AF51" s="102">
        <f t="shared" si="4"/>
        <v>2</v>
      </c>
      <c r="AG51" s="103">
        <f t="shared" si="4"/>
        <v>46</v>
      </c>
      <c r="AH51" s="39">
        <f t="shared" si="4"/>
        <v>26</v>
      </c>
      <c r="AI51" s="102">
        <f t="shared" si="4"/>
        <v>72</v>
      </c>
      <c r="AJ51" s="103">
        <f t="shared" si="4"/>
        <v>8461</v>
      </c>
      <c r="AK51" s="39">
        <f t="shared" si="4"/>
        <v>839</v>
      </c>
      <c r="AL51" s="102">
        <f t="shared" si="4"/>
        <v>9300</v>
      </c>
      <c r="AM51" s="291">
        <f>SUM(AM4:AM50)</f>
        <v>9351</v>
      </c>
      <c r="AN51" s="39">
        <f>SUM(AN4:AN50)</f>
        <v>1295</v>
      </c>
      <c r="AO51" s="102">
        <f t="shared" si="4"/>
        <v>10646</v>
      </c>
      <c r="AP51" s="37">
        <f t="shared" si="4"/>
        <v>245</v>
      </c>
      <c r="AR51" s="35"/>
    </row>
    <row r="52" spans="1:97" x14ac:dyDescent="0.2">
      <c r="I52" s="35"/>
      <c r="J52" s="35"/>
      <c r="K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97" x14ac:dyDescent="0.2">
      <c r="I53" s="35"/>
      <c r="J53" s="35"/>
      <c r="K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97" x14ac:dyDescent="0.2">
      <c r="I54" s="35"/>
      <c r="J54" s="35"/>
      <c r="K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97" x14ac:dyDescent="0.2">
      <c r="I55" s="35"/>
      <c r="J55" s="35"/>
      <c r="K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97" x14ac:dyDescent="0.2">
      <c r="I56" s="35"/>
      <c r="J56" s="35"/>
      <c r="K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97" x14ac:dyDescent="0.2">
      <c r="I57" s="35"/>
      <c r="J57" s="35"/>
      <c r="K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97" x14ac:dyDescent="0.2">
      <c r="I58" s="35"/>
      <c r="J58" s="35"/>
      <c r="K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97" x14ac:dyDescent="0.2">
      <c r="I59" s="35"/>
      <c r="J59" s="35"/>
      <c r="K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97" x14ac:dyDescent="0.2">
      <c r="I60" s="35"/>
      <c r="J60" s="35"/>
      <c r="K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97" x14ac:dyDescent="0.2">
      <c r="I61" s="35"/>
      <c r="J61" s="35"/>
      <c r="K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97" x14ac:dyDescent="0.2">
      <c r="I62" s="35"/>
      <c r="J62" s="35"/>
      <c r="K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97" x14ac:dyDescent="0.2">
      <c r="I63" s="35"/>
      <c r="J63" s="35"/>
      <c r="K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97" x14ac:dyDescent="0.2">
      <c r="I64" s="35"/>
      <c r="J64" s="35"/>
      <c r="K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9:26" x14ac:dyDescent="0.2">
      <c r="I65" s="35"/>
      <c r="J65" s="35"/>
      <c r="K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9:26" x14ac:dyDescent="0.2">
      <c r="I66" s="35"/>
      <c r="J66" s="35"/>
      <c r="K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9:26" x14ac:dyDescent="0.2">
      <c r="I67" s="35"/>
      <c r="J67" s="35"/>
      <c r="K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9:26" x14ac:dyDescent="0.2">
      <c r="I68" s="35"/>
      <c r="J68" s="35"/>
      <c r="K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9:26" x14ac:dyDescent="0.2">
      <c r="I69" s="35"/>
      <c r="J69" s="35"/>
      <c r="K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9:26" x14ac:dyDescent="0.2">
      <c r="I70" s="35"/>
      <c r="J70" s="35"/>
      <c r="K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9:26" x14ac:dyDescent="0.2">
      <c r="I71" s="35"/>
      <c r="J71" s="35"/>
      <c r="K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9:26" x14ac:dyDescent="0.2">
      <c r="I72" s="35"/>
      <c r="J72" s="35"/>
      <c r="K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9:26" x14ac:dyDescent="0.2">
      <c r="I73" s="35"/>
      <c r="J73" s="35"/>
      <c r="K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9:26" x14ac:dyDescent="0.2">
      <c r="I74" s="35"/>
      <c r="J74" s="35"/>
      <c r="K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9:26" x14ac:dyDescent="0.2">
      <c r="I75" s="35"/>
      <c r="J75" s="35"/>
      <c r="K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9:26" x14ac:dyDescent="0.2">
      <c r="I76" s="35"/>
      <c r="J76" s="35"/>
      <c r="K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9:26" x14ac:dyDescent="0.2">
      <c r="I77" s="35"/>
      <c r="J77" s="35"/>
      <c r="K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9:26" x14ac:dyDescent="0.2">
      <c r="I78" s="35"/>
      <c r="J78" s="35"/>
      <c r="K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9:26" x14ac:dyDescent="0.2">
      <c r="I79" s="35"/>
      <c r="J79" s="35"/>
      <c r="K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9:26" x14ac:dyDescent="0.2">
      <c r="I80" s="35"/>
      <c r="J80" s="35"/>
      <c r="K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9:26" x14ac:dyDescent="0.2">
      <c r="I81" s="35"/>
      <c r="J81" s="35"/>
      <c r="K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9:26" x14ac:dyDescent="0.2">
      <c r="I82" s="35"/>
      <c r="J82" s="35"/>
      <c r="K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9:26" x14ac:dyDescent="0.2">
      <c r="I83" s="35"/>
      <c r="J83" s="35"/>
      <c r="K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9:26" x14ac:dyDescent="0.2">
      <c r="I84" s="35"/>
      <c r="J84" s="35"/>
      <c r="K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9:26" x14ac:dyDescent="0.2">
      <c r="I85" s="35"/>
      <c r="J85" s="35"/>
      <c r="K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9:26" x14ac:dyDescent="0.2">
      <c r="I86" s="35"/>
      <c r="J86" s="35"/>
      <c r="K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9:26" x14ac:dyDescent="0.2">
      <c r="I87" s="35"/>
      <c r="J87" s="35"/>
      <c r="K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9:26" x14ac:dyDescent="0.2">
      <c r="I88" s="35"/>
      <c r="J88" s="35"/>
      <c r="K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9:26" x14ac:dyDescent="0.2">
      <c r="I89" s="35"/>
      <c r="J89" s="35"/>
      <c r="K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9:26" x14ac:dyDescent="0.2">
      <c r="I90" s="35"/>
      <c r="J90" s="35"/>
      <c r="K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9:26" x14ac:dyDescent="0.2">
      <c r="I91" s="35"/>
      <c r="J91" s="35"/>
      <c r="K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9:26" x14ac:dyDescent="0.2">
      <c r="I92" s="35"/>
      <c r="J92" s="35"/>
      <c r="K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9:26" x14ac:dyDescent="0.2">
      <c r="I93" s="35"/>
      <c r="J93" s="35"/>
      <c r="K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9:26" x14ac:dyDescent="0.2">
      <c r="I94" s="35"/>
      <c r="J94" s="35"/>
      <c r="K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spans="9:26" x14ac:dyDescent="0.2">
      <c r="I95" s="35"/>
      <c r="J95" s="35"/>
      <c r="K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spans="9:26" x14ac:dyDescent="0.2">
      <c r="I96" s="35"/>
      <c r="J96" s="35"/>
      <c r="K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spans="9:26" x14ac:dyDescent="0.2">
      <c r="I97" s="35"/>
      <c r="J97" s="35"/>
      <c r="K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</sheetData>
  <mergeCells count="15">
    <mergeCell ref="A2:B2"/>
    <mergeCell ref="C2:E2"/>
    <mergeCell ref="F2:H2"/>
    <mergeCell ref="I2:K2"/>
    <mergeCell ref="L2:N2"/>
    <mergeCell ref="R2:T2"/>
    <mergeCell ref="AA2:AC2"/>
    <mergeCell ref="AM2:AO2"/>
    <mergeCell ref="AP2:AP3"/>
    <mergeCell ref="O2:Q2"/>
    <mergeCell ref="U2:W2"/>
    <mergeCell ref="X2:Z2"/>
    <mergeCell ref="AD2:AF2"/>
    <mergeCell ref="AG2:AI2"/>
    <mergeCell ref="AJ2:AL2"/>
  </mergeCells>
  <phoneticPr fontId="1"/>
  <conditionalFormatting sqref="AJ1:AT1 AU1:IY3 AU51:IY51 CU4:IY10 AT4:AT10 AW4:AW10 AZ4:AZ10 BC4:BC10 BF4:BF10 BI4:BI10 BL4:BL10 BO4:BO10 BR4:BR10 BU4:BU10 BX4:BX10 CD4:CD10 CG4:CG10 CJ4:CJ10 CM4:CM10 CP4:CP10 CS4:CS10 CA4:CA10 A4:Z10 AD1:AF1 AQ2:AQ3 AD12:AL44 CA12:CA50 CS12:CS50 CP12:CP50 CM12:CM50 CJ12:CJ50 CG12:CG50 CD12:CD50 BX12:BX50 BU12:BU50 BR12:BR50 BO12:BO50 BL12:BL50 BI12:BI50 BF12:BF50 BC12:BC50 AZ12:AZ50 AW12:AW50 AT12:AT50 CU12:IY50 A12:Z26 AQ45 AD4:AQ5 AD6:AL10 AP6:AQ10 AP12:AQ44 AM6:AO45 AD46:AQ50 U46:Z51 B1:N1 A46:T50 O1:Z2 A28:Z44 A27:N27 R27:Z27 A52:IY65526 A51:N51 R51:T51 AD51:AL51 AN51:AQ51">
    <cfRule type="cellIs" dxfId="32" priority="41" stopIfTrue="1" operator="equal">
      <formula>0</formula>
    </cfRule>
  </conditionalFormatting>
  <conditionalFormatting sqref="AG1:AI1">
    <cfRule type="cellIs" dxfId="31" priority="40" stopIfTrue="1" operator="equal">
      <formula>0</formula>
    </cfRule>
  </conditionalFormatting>
  <conditionalFormatting sqref="A1">
    <cfRule type="cellIs" dxfId="30" priority="39" stopIfTrue="1" operator="equal">
      <formula>0</formula>
    </cfRule>
  </conditionalFormatting>
  <conditionalFormatting sqref="O4:Q10 O12:Q26 O46:Q50 O28:Q44">
    <cfRule type="cellIs" dxfId="29" priority="37" stopIfTrue="1" operator="equal">
      <formula>0</formula>
    </cfRule>
  </conditionalFormatting>
  <conditionalFormatting sqref="AA1:AC1 AA4:AC10 AA12:AC44 AA46:AC50">
    <cfRule type="cellIs" dxfId="28" priority="34" stopIfTrue="1" operator="equal">
      <formula>0</formula>
    </cfRule>
  </conditionalFormatting>
  <conditionalFormatting sqref="AJ3:AL3 A3:Z3 AD3:AF3">
    <cfRule type="cellIs" dxfId="27" priority="32" stopIfTrue="1" operator="equal">
      <formula>0</formula>
    </cfRule>
  </conditionalFormatting>
  <conditionalFormatting sqref="AG3:AI3">
    <cfRule type="cellIs" dxfId="26" priority="31" stopIfTrue="1" operator="equal">
      <formula>0</formula>
    </cfRule>
  </conditionalFormatting>
  <conditionalFormatting sqref="O3:Q3">
    <cfRule type="cellIs" dxfId="25" priority="30" stopIfTrue="1" operator="equal">
      <formula>0</formula>
    </cfRule>
  </conditionalFormatting>
  <conditionalFormatting sqref="AP2">
    <cfRule type="cellIs" dxfId="24" priority="27" stopIfTrue="1" operator="equal">
      <formula>0</formula>
    </cfRule>
  </conditionalFormatting>
  <conditionalFormatting sqref="AA3:AC3">
    <cfRule type="cellIs" dxfId="23" priority="29" stopIfTrue="1" operator="equal">
      <formula>0</formula>
    </cfRule>
  </conditionalFormatting>
  <conditionalFormatting sqref="AD2:AF2">
    <cfRule type="cellIs" dxfId="22" priority="25" stopIfTrue="1" operator="equal">
      <formula>0</formula>
    </cfRule>
  </conditionalFormatting>
  <conditionalFormatting sqref="AP3">
    <cfRule type="cellIs" dxfId="21" priority="28" stopIfTrue="1" operator="equal">
      <formula>0</formula>
    </cfRule>
  </conditionalFormatting>
  <conditionalFormatting sqref="I2:Q2">
    <cfRule type="cellIs" dxfId="20" priority="23" stopIfTrue="1" operator="equal">
      <formula>0</formula>
    </cfRule>
  </conditionalFormatting>
  <conditionalFormatting sqref="A2 AJ2 C2:H2 AG2">
    <cfRule type="cellIs" dxfId="19" priority="26" stopIfTrue="1" operator="equal">
      <formula>0</formula>
    </cfRule>
  </conditionalFormatting>
  <conditionalFormatting sqref="AA2:AC2">
    <cfRule type="cellIs" dxfId="18" priority="24" stopIfTrue="1" operator="equal">
      <formula>0</formula>
    </cfRule>
  </conditionalFormatting>
  <conditionalFormatting sqref="AM3:AO3">
    <cfRule type="cellIs" dxfId="17" priority="22" stopIfTrue="1" operator="equal">
      <formula>0</formula>
    </cfRule>
  </conditionalFormatting>
  <conditionalFormatting sqref="AM2">
    <cfRule type="cellIs" dxfId="16" priority="21" stopIfTrue="1" operator="equal">
      <formula>0</formula>
    </cfRule>
  </conditionalFormatting>
  <conditionalFormatting sqref="CU11:IY11 AT11 AW11 AZ11 BC11 BF11 BI11 BL11 BO11 BR11 BU11 BX11 CD11 CG11 CJ11 CM11 CP11 CS11 CA11 A11:Z11 AD11:AL11 AP11:AQ11">
    <cfRule type="cellIs" dxfId="15" priority="20" stopIfTrue="1" operator="equal">
      <formula>0</formula>
    </cfRule>
  </conditionalFormatting>
  <conditionalFormatting sqref="O11:Q11">
    <cfRule type="cellIs" dxfId="14" priority="19" stopIfTrue="1" operator="equal">
      <formula>0</formula>
    </cfRule>
  </conditionalFormatting>
  <conditionalFormatting sqref="AA11:AC11">
    <cfRule type="cellIs" dxfId="13" priority="18" stopIfTrue="1" operator="equal">
      <formula>0</formula>
    </cfRule>
  </conditionalFormatting>
  <conditionalFormatting sqref="A45:Z45 AD45:AL45 AP45">
    <cfRule type="cellIs" dxfId="12" priority="17" stopIfTrue="1" operator="equal">
      <formula>0</formula>
    </cfRule>
  </conditionalFormatting>
  <conditionalFormatting sqref="O45:Q45">
    <cfRule type="cellIs" dxfId="11" priority="16" stopIfTrue="1" operator="equal">
      <formula>0</formula>
    </cfRule>
  </conditionalFormatting>
  <conditionalFormatting sqref="AA45:AC45">
    <cfRule type="cellIs" dxfId="10" priority="15" stopIfTrue="1" operator="equal">
      <formula>0</formula>
    </cfRule>
  </conditionalFormatting>
  <conditionalFormatting sqref="AA51:AC51">
    <cfRule type="cellIs" dxfId="9" priority="14" stopIfTrue="1" operator="equal">
      <formula>0</formula>
    </cfRule>
  </conditionalFormatting>
  <conditionalFormatting sqref="O27:Q27">
    <cfRule type="cellIs" dxfId="8" priority="11" stopIfTrue="1" operator="equal">
      <formula>0</formula>
    </cfRule>
  </conditionalFormatting>
  <conditionalFormatting sqref="O27:Q27">
    <cfRule type="cellIs" dxfId="7" priority="10" stopIfTrue="1" operator="equal">
      <formula>0</formula>
    </cfRule>
  </conditionalFormatting>
  <conditionalFormatting sqref="AM51">
    <cfRule type="cellIs" dxfId="6" priority="7" stopIfTrue="1" operator="equal">
      <formula>0</formula>
    </cfRule>
  </conditionalFormatting>
  <conditionalFormatting sqref="O51">
    <cfRule type="cellIs" dxfId="5" priority="6" stopIfTrue="1" operator="equal">
      <formula>0</formula>
    </cfRule>
  </conditionalFormatting>
  <conditionalFormatting sqref="O51">
    <cfRule type="cellIs" dxfId="4" priority="5" stopIfTrue="1" operator="equal">
      <formula>0</formula>
    </cfRule>
  </conditionalFormatting>
  <conditionalFormatting sqref="P51">
    <cfRule type="cellIs" dxfId="3" priority="4" stopIfTrue="1" operator="equal">
      <formula>0</formula>
    </cfRule>
  </conditionalFormatting>
  <conditionalFormatting sqref="P51">
    <cfRule type="cellIs" dxfId="2" priority="3" stopIfTrue="1" operator="equal">
      <formula>0</formula>
    </cfRule>
  </conditionalFormatting>
  <conditionalFormatting sqref="Q51">
    <cfRule type="cellIs" dxfId="1" priority="2" stopIfTrue="1" operator="equal">
      <formula>0</formula>
    </cfRule>
  </conditionalFormatting>
  <conditionalFormatting sqref="Q51">
    <cfRule type="cellIs" dxfId="0" priority="1" stopIfTrue="1" operator="equal">
      <formula>0</formula>
    </cfRule>
  </conditionalFormatting>
  <printOptions horizontalCentered="1" verticalCentered="1"/>
  <pageMargins left="0.39370078740157483" right="0.39370078740157483" top="0.19685039370078741" bottom="0.19685039370078741" header="0.51181102362204722" footer="0.51181102362204722"/>
  <pageSetup paperSize="8" scale="81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11</vt:i4>
      </vt:variant>
    </vt:vector>
  </HeadingPairs>
  <TitlesOfParts>
    <vt:vector size="19" baseType="lpstr">
      <vt:lpstr>総括表１</vt:lpstr>
      <vt:lpstr>総括表2</vt:lpstr>
      <vt:lpstr>3（知事）</vt:lpstr>
      <vt:lpstr>4（県議）</vt:lpstr>
      <vt:lpstr>５（市区長）</vt:lpstr>
      <vt:lpstr>６（市区議）</vt:lpstr>
      <vt:lpstr>７（町村長）</vt:lpstr>
      <vt:lpstr>８（町村議）</vt:lpstr>
      <vt:lpstr>'3（知事）'!Print_Area</vt:lpstr>
      <vt:lpstr>'4（県議）'!Print_Area</vt:lpstr>
      <vt:lpstr>'７（町村長）'!Print_Area</vt:lpstr>
      <vt:lpstr>総括表１!Print_Area</vt:lpstr>
      <vt:lpstr>総括表2!Print_Area</vt:lpstr>
      <vt:lpstr>'4（県議）'!Print_Titles</vt:lpstr>
      <vt:lpstr>'５（市区長）'!Print_Titles</vt:lpstr>
      <vt:lpstr>'６（市区議）'!Print_Titles</vt:lpstr>
      <vt:lpstr>'７（町村長）'!Print_Titles</vt:lpstr>
      <vt:lpstr>'８（町村議）'!Print_Titles</vt:lpstr>
      <vt:lpstr>総括表１!Print_Titles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昌毅(015733)</dc:creator>
  <cp:lastModifiedBy>岡崎　択海</cp:lastModifiedBy>
  <cp:lastPrinted>2023-05-30T09:40:18Z</cp:lastPrinted>
  <dcterms:created xsi:type="dcterms:W3CDTF">2021-02-18T13:21:28Z</dcterms:created>
  <dcterms:modified xsi:type="dcterms:W3CDTF">2023-06-16T11:11:33Z</dcterms:modified>
</cp:coreProperties>
</file>