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dl-zwsa\共有フォルダ\20業務係\30財務\34経営分析\2023(R05)年度\02_提出\"/>
    </mc:Choice>
  </mc:AlternateContent>
  <xr:revisionPtr revIDLastSave="0" documentId="13_ncr:1_{CA1D7A86-9E1F-4824-B989-A684DA57558F}" xr6:coauthVersionLast="47" xr6:coauthVersionMax="47" xr10:uidLastSave="{00000000-0000-0000-0000-000000000000}"/>
  <workbookProtection workbookAlgorithmName="SHA-512" workbookHashValue="Z3m9iNwqrBOjq1wy1rCa6f0tzxkPARpnly1+eACyDss+guHDeOYxgtUdcrznBFf0l8jm+4YtX9ePElf1dWnceg==" workbookSaltValue="9ockhP4ptmIVh4apwyHm8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H85" i="4"/>
  <c r="F85" i="4"/>
  <c r="E85" i="4"/>
  <c r="BB10" i="4"/>
  <c r="AT10" i="4"/>
  <c r="AL10" i="4"/>
  <c r="W10" i="4"/>
  <c r="AT8" i="4"/>
  <c r="AL8" i="4"/>
  <c r="W8" i="4"/>
  <c r="P8" i="4"/>
  <c r="I8" i="4"/>
  <c r="B8" i="4"/>
  <c r="B6"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<sst xmlns="http://schemas.openxmlformats.org/spreadsheetml/2006/main" count="231" uniqueCount="113">
  <si>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</si>
  <si>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</si>
  <si>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</si>
  <si>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</si>
  <si>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</si>
  <si>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</si>
  <si>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</si>
  <si>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</si>
  <si>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</si>
  <si>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</si>
  <si>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</si>
  <si>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</si>
  <si>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</si>
  <si>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</si>
  <si>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</si>
  <si>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</si>
  <si>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</si>
  <si>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</si>
  <si>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</si>
  <si>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</si>
  <si>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</si>
  <si>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</si>
  <si>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</si>
  <si>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</si>
  <si>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</si>
  <si>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</si>
  <si>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</si>
  <si>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</si>
  <si>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</si>
  <si>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</si>
  <si>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</si>
  <si>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</si>
  <si>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</si>
  <si>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</si>
  <si>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</si>
  <si>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</si>
  <si>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</si>
  <si>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</si>
  <si>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</si>
  <si>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</si>
  <si>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</si>
  <si>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</si>
  <si>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</si>
  <si>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</si>
  <si>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</si>
  <si>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</si>
  <si>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</si>
  <si>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</si>
  <si>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</si>
  <si>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</si>
  <si>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</si>
  <si>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</si>
  <si>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</si>
  <si>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</si>
  <si>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</si>
  <si>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</si>
  <si>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</si>
  <si>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</si>
  <si>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</si>
  <si>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</si>
  <si>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</si>
  <si>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</si>
  <si>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</si>
  <si>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</si>
  <si>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</si>
  <si>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</si>
  <si>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</si>
  <si>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</si>
  <si>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</si>
  <si>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</si>
  <si>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</si>
  <si>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</si>
  <si>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</si>
  <si>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</si>
  <si>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</si>
  <si>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</si>
  <si>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</si>
  <si>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</si>
  <si>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</si>
  <si>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</si>
  <si>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</si>
  <si>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</si>
  <si>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</si>
  <si>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</si>
  <si>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</si>
  <si>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</si>
  <si>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</si>
  <si>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</si>
  <si>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</si>
  <si>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</si>
  <si>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</si>
  <si>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</si>
  <si>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</si>
  <si>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石狩西部広域水道企業団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</si>
  <si>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</si>
  <si>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</si>
  <si>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</si>
  <si>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</si>
  <si>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</si>
  <si>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</si>
  <si>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</si>
  <si>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</si>
  <si>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</si>
  <si>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</si>
  <si>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</si>
  <si>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</si>
  <si>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</si>
  <si>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</si>
  <si>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</si>
  <si>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</si>
  <si>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企業団の用水供給事業は、開始から10年目と比較的新しく、未償却資産が多い状況であり、経常費用に占める減価償却費の割合が大きいことから、⑥給水原価は類似団体と比較して高い傾向となっている。一方で、経常収益のうち供給料金は、資金収支方式により算定しており、減価償却費を算定の基礎としていないことから、⑤料金回収率は100％を下回っており、①経常収支比率も概ね100％を下回っている。②累積欠損金比率は2021（令和３）年度は純利益を計上したため、一時的に減少に転じたが、2022（令和４）年度は修繕費等の増額に伴い、純損失を計上したことから、増加となった。料金回収率が低いことなどから、今後も増加傾向となる見込みである。
　2020（令和２）年度から2024（令和６）年度にかけて行う第２期創設事業に係る工事等の財源として、新規の企業債発行を予定していることから、④企業債残高対給水収益比率は当面さらに高く推移する見込みである。③流動比率は、100％を上回っており、今後も100％以上を維持する見込みである。しかしながら、資金としては第２期創設事業の増加に伴い、消費税還付金による増額が見込まれる一方で、工事等の前払金等の支出により、一時的な資金不足も見込まれる。
　⑦施設利用率は類似団体平均をやや上回っており、第２期創設事業により増設する施設も、適正な施設規模となるよう、工事等に取り組む。
　⑧有収率は責任水量制であり、責任水量が配水量より多いため100％を上回っている。</t>
    <rPh sb="240" eb="242">
      <t>レイワ</t>
    </rPh>
    <rPh sb="244" eb="246">
      <t>ネンド</t>
    </rPh>
    <rPh sb="247" eb="249">
      <t>シュウゼン</t>
    </rPh>
    <rPh sb="250" eb="251">
      <t>ナド</t>
    </rPh>
    <rPh sb="252" eb="254">
      <t>ゾウガク</t>
    </rPh>
    <rPh sb="255" eb="256">
      <t>トモナ</t>
    </rPh>
    <rPh sb="258" eb="261">
      <t>ジュンソンシツ</t>
    </rPh>
    <rPh sb="262" eb="264">
      <t>ケイジョウ</t>
    </rPh>
    <rPh sb="271" eb="273">
      <t>ゾウカ</t>
    </rPh>
    <rPh sb="293" eb="295">
      <t>コンゴ</t>
    </rPh>
    <rPh sb="330" eb="332">
      <t>レイワ</t>
    </rPh>
    <phoneticPr fontId="4"/>
  </si>
  <si>
    <t>　①有形固定資産減価償却率については、供用開始から10年目と比較的新しいため、類似団体平均を大きく下回っている。
　②管路経年化率及び③管路更新率については、これまで法定年数を超えた管路や更新した管路は無いため、０％であるが、営業開始前（2012（平成24）年度以前）に取得した固定資産については、減価償却の年数のみならず、資産取得後の年数等についても考慮し、アセットマネジメントによる修繕更新等計画に基づき、更新需要を把握している。</t>
    <phoneticPr fontId="4"/>
  </si>
  <si>
    <t>　当企業団は、営業開始から10年目と比較的新しいため、第１期創設事業における施設建設に係る企業債残高が多額となっており、減価償却費も高く、給水原価が類似団体平均と比べて高い状況にある。一方で、資金収支方式により料金算定を行っており、料金回収率は低くなっているが、流動比率は100％を上回っており、健全な経営を維持している。
　今後は、2024（令和６）年３月に中間見直しを行った経営戦略に基づき、経営基盤の強化と財政マネジメントの向上を図っていく。
　経営戦略では、第２期創設事業の着実な実施、アセットマネジメントによる超長期の更新需要を踏まえた計画的な内部留保資金の確保などを目標として掲げており、進捗管理（モニタリング）の結果を踏まえながら、長期的に安定した水を供給できる水道の実現に向け邁進していく。</t>
    <rPh sb="176" eb="177">
      <t>ネン</t>
    </rPh>
    <rPh sb="178" eb="179">
      <t>ネン</t>
    </rPh>
    <rPh sb="180" eb="181">
      <t>ガツ</t>
    </rPh>
    <rPh sb="182" eb="186">
      <t>チュウカンミナオ</t>
    </rPh>
    <rPh sb="188" eb="18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</si>
</sst>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E1-40D3-A0D5-654B0A5D62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A1E1-40D3-A0D5-654B0A5D62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63.3</c:v>
                </c:pt>
                <c:pt idx="1">
                  <c:v>63.69</c:v>
                </c:pt>
                <c:pt idx="2">
                  <c:v>65.05</c:v>
                </c:pt>
                <c:pt idx="3">
                  <c:v>66.239999999999995</c:v>
                </c:pt>
                <c:pt idx="4">
                  <c:v>64.819999999999993</c:v>
                </c:pt>
              </c:numCache>
            </c:numRef>
          </c:val>
          <c:extLst>
            <c:ext xmlns:c16="http://schemas.microsoft.com/office/drawing/2014/chart" uri="{C3380CC4-5D6E-409C-BE32-E72D297353CC}">
              <c16:uniqueId val="{00000000-F7B3-4177-8376-F29D2D8EE0C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F7B3-4177-8376-F29D2D8EE0C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114.24</c:v>
                </c:pt>
                <c:pt idx="1">
                  <c:v>113.28</c:v>
                </c:pt>
                <c:pt idx="2">
                  <c:v>111.22</c:v>
                </c:pt>
                <c:pt idx="3">
                  <c:v>109.14</c:v>
                </c:pt>
                <c:pt idx="4">
                  <c:v>111.77</c:v>
                </c:pt>
              </c:numCache>
            </c:numRef>
          </c:val>
          <c:extLst>
            <c:ext xmlns:c16="http://schemas.microsoft.com/office/drawing/2014/chart" uri="{C3380CC4-5D6E-409C-BE32-E72D297353CC}">
              <c16:uniqueId val="{00000000-987F-43AF-9B84-BD83F6F5A95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987F-43AF-9B84-BD83F6F5A95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98.85</c:v>
                </c:pt>
                <c:pt idx="1">
                  <c:v>99.42</c:v>
                </c:pt>
                <c:pt idx="2">
                  <c:v>99.76</c:v>
                </c:pt>
                <c:pt idx="3">
                  <c:v>100.23</c:v>
                </c:pt>
                <c:pt idx="4">
                  <c:v>98.12</c:v>
                </c:pt>
              </c:numCache>
            </c:numRef>
          </c:val>
          <c:extLst>
            <c:ext xmlns:c16="http://schemas.microsoft.com/office/drawing/2014/chart" uri="{C3380CC4-5D6E-409C-BE32-E72D297353CC}">
              <c16:uniqueId val="{00000000-267B-469D-BB5D-50AE9A59730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267B-469D-BB5D-50AE9A59730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13.19</c:v>
                </c:pt>
                <c:pt idx="1">
                  <c:v>15.37</c:v>
                </c:pt>
                <c:pt idx="2">
                  <c:v>17.57</c:v>
                </c:pt>
                <c:pt idx="3">
                  <c:v>19.77</c:v>
                </c:pt>
                <c:pt idx="4">
                  <c:v>21.96</c:v>
                </c:pt>
              </c:numCache>
            </c:numRef>
          </c:val>
          <c:extLst>
            <c:ext xmlns:c16="http://schemas.microsoft.com/office/drawing/2014/chart" uri="{C3380CC4-5D6E-409C-BE32-E72D297353CC}">
              <c16:uniqueId val="{00000000-F835-44E9-9196-AA3F7659ABE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F835-44E9-9196-AA3F7659ABE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CC-4143-BD6B-6827EEED61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D1CC-4143-BD6B-6827EEED61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6.34</c:v>
                </c:pt>
                <c:pt idx="1">
                  <c:v>7.39</c:v>
                </c:pt>
                <c:pt idx="2">
                  <c:v>7.82</c:v>
                </c:pt>
                <c:pt idx="3">
                  <c:v>7.41</c:v>
                </c:pt>
                <c:pt idx="4">
                  <c:v>10.88</c:v>
                </c:pt>
              </c:numCache>
            </c:numRef>
          </c:val>
          <c:extLst>
            <c:ext xmlns:c16="http://schemas.microsoft.com/office/drawing/2014/chart" uri="{C3380CC4-5D6E-409C-BE32-E72D297353CC}">
              <c16:uniqueId val="{00000000-F628-4AD5-8B6A-3D5AE11C7A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F628-4AD5-8B6A-3D5AE11C7A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194.17</c:v>
                </c:pt>
                <c:pt idx="1">
                  <c:v>164.99</c:v>
                </c:pt>
                <c:pt idx="2">
                  <c:v>165.64</c:v>
                </c:pt>
                <c:pt idx="3">
                  <c:v>131.52000000000001</c:v>
                </c:pt>
                <c:pt idx="4">
                  <c:v>186.25</c:v>
                </c:pt>
              </c:numCache>
            </c:numRef>
          </c:val>
          <c:extLst>
            <c:ext xmlns:c16="http://schemas.microsoft.com/office/drawing/2014/chart" uri="{C3380CC4-5D6E-409C-BE32-E72D297353CC}">
              <c16:uniqueId val="{00000000-779E-402E-BE4C-57C23CEF55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779E-402E-BE4C-57C23CEF55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1516.84</c:v>
                </c:pt>
                <c:pt idx="1">
                  <c:v>1435.42</c:v>
                </c:pt>
                <c:pt idx="2">
                  <c:v>1397.03</c:v>
                </c:pt>
                <c:pt idx="3">
                  <c:v>1418.67</c:v>
                </c:pt>
                <c:pt idx="4">
                  <c:v>1449.6</c:v>
                </c:pt>
              </c:numCache>
            </c:numRef>
          </c:val>
          <c:extLst>
            <c:ext xmlns:c16="http://schemas.microsoft.com/office/drawing/2014/chart" uri="{C3380CC4-5D6E-409C-BE32-E72D297353CC}">
              <c16:uniqueId val="{00000000-4BCE-46FB-8433-C6D37E9030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4BCE-46FB-8433-C6D37E9030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69.430000000000007</c:v>
                </c:pt>
                <c:pt idx="1">
                  <c:v>69.98</c:v>
                </c:pt>
                <c:pt idx="2">
                  <c:v>70.22</c:v>
                </c:pt>
                <c:pt idx="3">
                  <c:v>70.45</c:v>
                </c:pt>
                <c:pt idx="4">
                  <c:v>68.489999999999995</c:v>
                </c:pt>
              </c:numCache>
            </c:numRef>
          </c:val>
          <c:extLst>
            <c:ext xmlns:c16="http://schemas.microsoft.com/office/drawing/2014/chart" uri="{C3380CC4-5D6E-409C-BE32-E72D297353CC}">
              <c16:uniqueId val="{00000000-41B1-4C16-883F-C68C371CE9F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41B1-4C16-883F-C68C371CE9F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159.88</c:v>
                </c:pt>
                <c:pt idx="1">
                  <c:v>158.61000000000001</c:v>
                </c:pt>
                <c:pt idx="2">
                  <c:v>158.06</c:v>
                </c:pt>
                <c:pt idx="3">
                  <c:v>157.56</c:v>
                </c:pt>
                <c:pt idx="4">
                  <c:v>162.06</c:v>
                </c:pt>
              </c:numCache>
            </c:numRef>
          </c:val>
          <c:extLst>
            <c:ext xmlns:c16="http://schemas.microsoft.com/office/drawing/2014/chart" uri="{C3380CC4-5D6E-409C-BE32-E72D297353CC}">
              <c16:uniqueId val="{00000000-C471-44DF-8AEB-8B5867FAFD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C471-44DF-8AEB-8B5867FAFD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北海道　石狩西部広域水道企業団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68"/>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0" t="s">
        <v>9</v>
      </c>
      <c r="BM7" s="81"/>
      <c r="BN7" s="81"/>
      <c r="BO7" s="81"/>
      <c r="BP7" s="81"/>
      <c r="BQ7" s="81"/>
      <c r="BR7" s="81"/>
      <c r="BS7" s="81"/>
      <c r="BT7" s="81"/>
      <c r="BU7" s="81"/>
      <c r="BV7" s="81"/>
      <c r="BW7" s="81"/>
      <c r="BX7" s="81"/>
      <c r="BY7" s="8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用水供給事業</v>
      </c>
      <c r="Q8" s="76"/>
      <c r="R8" s="76"/>
      <c r="S8" s="76"/>
      <c r="T8" s="76"/>
      <c r="U8" s="76"/>
      <c r="V8" s="76"/>
      <c r="W8" s="76" t="str">
        <f>データ!$L$6</f>
        <v>B</v>
      </c>
      <c r="X8" s="76"/>
      <c r="Y8" s="76"/>
      <c r="Z8" s="76"/>
      <c r="AA8" s="76"/>
      <c r="AB8" s="76"/>
      <c r="AC8" s="76"/>
      <c r="AD8" s="76" t="str">
        <f>データ!$M$6</f>
        <v>自治体職員</v>
      </c>
      <c r="AE8" s="76"/>
      <c r="AF8" s="76"/>
      <c r="AG8" s="76"/>
      <c r="AH8" s="76"/>
      <c r="AI8" s="76"/>
      <c r="AJ8" s="76"/>
      <c r="AK8" s="2"/>
      <c r="AL8" s="67" t="str">
        <f>データ!$R$6</f>
        <v>-</v>
      </c>
      <c r="AM8" s="67"/>
      <c r="AN8" s="67"/>
      <c r="AO8" s="67"/>
      <c r="AP8" s="67"/>
      <c r="AQ8" s="67"/>
      <c r="AR8" s="67"/>
      <c r="AS8" s="67"/>
      <c r="AT8" s="37" t="str">
        <f>データ!$S$6</f>
        <v>-</v>
      </c>
      <c r="AU8" s="38"/>
      <c r="AV8" s="38"/>
      <c r="AW8" s="38"/>
      <c r="AX8" s="38"/>
      <c r="AY8" s="38"/>
      <c r="AZ8" s="38"/>
      <c r="BA8" s="38"/>
      <c r="BB8" s="56" t="str">
        <f>データ!$T$6</f>
        <v>-</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15">
      <c r="A9" s="2"/>
      <c r="B9" s="46" t="s">
        <v>12</v>
      </c>
      <c r="C9" s="47"/>
      <c r="D9" s="47"/>
      <c r="E9" s="47"/>
      <c r="F9" s="47"/>
      <c r="G9" s="47"/>
      <c r="H9" s="47"/>
      <c r="I9" s="46" t="s">
        <v>13</v>
      </c>
      <c r="J9" s="47"/>
      <c r="K9" s="47"/>
      <c r="L9" s="47"/>
      <c r="M9" s="47"/>
      <c r="N9" s="47"/>
      <c r="O9" s="68"/>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7" t="str">
        <f>データ!$N$6</f>
        <v>-</v>
      </c>
      <c r="C10" s="38"/>
      <c r="D10" s="38"/>
      <c r="E10" s="38"/>
      <c r="F10" s="38"/>
      <c r="G10" s="38"/>
      <c r="H10" s="38"/>
      <c r="I10" s="37">
        <f>データ!$O$6</f>
        <v>73.81</v>
      </c>
      <c r="J10" s="38"/>
      <c r="K10" s="38"/>
      <c r="L10" s="38"/>
      <c r="M10" s="38"/>
      <c r="N10" s="38"/>
      <c r="O10" s="66"/>
      <c r="P10" s="56">
        <f>データ!$P$6</f>
        <v>3.36</v>
      </c>
      <c r="Q10" s="56"/>
      <c r="R10" s="56"/>
      <c r="S10" s="56"/>
      <c r="T10" s="56"/>
      <c r="U10" s="56"/>
      <c r="V10" s="56"/>
      <c r="W10" s="67">
        <f>データ!$Q$6</f>
        <v>0</v>
      </c>
      <c r="X10" s="67"/>
      <c r="Y10" s="67"/>
      <c r="Z10" s="67"/>
      <c r="AA10" s="67"/>
      <c r="AB10" s="67"/>
      <c r="AC10" s="67"/>
      <c r="AD10" s="2"/>
      <c r="AE10" s="2"/>
      <c r="AF10" s="2"/>
      <c r="AG10" s="2"/>
      <c r="AH10" s="2"/>
      <c r="AI10" s="2"/>
      <c r="AJ10" s="2"/>
      <c r="AK10" s="2"/>
      <c r="AL10" s="67">
        <f>データ!$U$6</f>
        <v>71872</v>
      </c>
      <c r="AM10" s="67"/>
      <c r="AN10" s="67"/>
      <c r="AO10" s="67"/>
      <c r="AP10" s="67"/>
      <c r="AQ10" s="67"/>
      <c r="AR10" s="67"/>
      <c r="AS10" s="67"/>
      <c r="AT10" s="37">
        <f>データ!$V$6</f>
        <v>343.82</v>
      </c>
      <c r="AU10" s="38"/>
      <c r="AV10" s="38"/>
      <c r="AW10" s="38"/>
      <c r="AX10" s="38"/>
      <c r="AY10" s="38"/>
      <c r="AZ10" s="38"/>
      <c r="BA10" s="38"/>
      <c r="BB10" s="56">
        <f>データ!$W$6</f>
        <v>209.04</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2"/>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2"/>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2"/>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2"/>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2"/>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2"/>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2"/>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2"/>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2"/>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2"/>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2"/>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2"/>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2"/>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2"/>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2"/>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2"/>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2"/>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2"/>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2"/>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2"/>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2"/>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2"/>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2"/>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2"/>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2"/>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2"/>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2"/>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0"/>
      <c r="BN59" s="40"/>
      <c r="BO59" s="40"/>
      <c r="BP59" s="40"/>
      <c r="BQ59" s="40"/>
      <c r="BR59" s="40"/>
      <c r="BS59" s="40"/>
      <c r="BT59" s="40"/>
      <c r="BU59" s="40"/>
      <c r="BV59" s="40"/>
      <c r="BW59" s="40"/>
      <c r="BX59" s="40"/>
      <c r="BY59" s="40"/>
      <c r="BZ59" s="41"/>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2"/>
      <c r="BM60" s="40"/>
      <c r="BN60" s="40"/>
      <c r="BO60" s="40"/>
      <c r="BP60" s="40"/>
      <c r="BQ60" s="40"/>
      <c r="BR60" s="40"/>
      <c r="BS60" s="40"/>
      <c r="BT60" s="40"/>
      <c r="BU60" s="40"/>
      <c r="BV60" s="40"/>
      <c r="BW60" s="40"/>
      <c r="BX60" s="40"/>
      <c r="BY60" s="40"/>
      <c r="BZ60" s="4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2"/>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nPX61AiJOWTDc+ivicphQZQqKS8CFeAuFrA7t/UiGWwhDsnzNjsGp/YRV0zfNCs1Aqpy6f82BL42G4JRpIWgyw==" saltValue="rTe4vpVfBaAruK9eQZmVn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19984</v>
      </c>
      <c r="D6" s="20">
        <f t="shared" si="3"/>
        <v>46</v>
      </c>
      <c r="E6" s="20">
        <f t="shared" si="3"/>
        <v>1</v>
      </c>
      <c r="F6" s="20">
        <f t="shared" si="3"/>
        <v>0</v>
      </c>
      <c r="G6" s="20">
        <f t="shared" si="3"/>
        <v>2</v>
      </c>
      <c r="H6" s="20" t="str">
        <f t="shared" si="3"/>
        <v>北海道　石狩西部広域水道企業団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73.81</v>
      </c>
      <c r="P6" s="21">
        <f t="shared" si="3"/>
        <v>3.36</v>
      </c>
      <c r="Q6" s="21">
        <f t="shared" si="3"/>
        <v>0</v>
      </c>
      <c r="R6" s="21" t="str">
        <f t="shared" si="3"/>
        <v>-</v>
      </c>
      <c r="S6" s="21" t="str">
        <f t="shared" si="3"/>
        <v>-</v>
      </c>
      <c r="T6" s="21" t="str">
        <f t="shared" si="3"/>
        <v>-</v>
      </c>
      <c r="U6" s="21">
        <f t="shared" si="3"/>
        <v>71872</v>
      </c>
      <c r="V6" s="21">
        <f t="shared" si="3"/>
        <v>343.82</v>
      </c>
      <c r="W6" s="21">
        <f t="shared" si="3"/>
        <v>209.04</v>
      </c>
      <c r="X6" s="22">
        <f>IF(X7="",NA(),X7)</f>
        <v>98.85</v>
      </c>
      <c r="Y6" s="22">
        <f t="shared" ref="Y6:AG6" si="4">IF(Y7="",NA(),Y7)</f>
        <v>99.42</v>
      </c>
      <c r="Z6" s="22">
        <f t="shared" si="4"/>
        <v>99.76</v>
      </c>
      <c r="AA6" s="22">
        <f t="shared" si="4"/>
        <v>100.23</v>
      </c>
      <c r="AB6" s="22">
        <f t="shared" si="4"/>
        <v>98.12</v>
      </c>
      <c r="AC6" s="22">
        <f t="shared" si="4"/>
        <v>112.98</v>
      </c>
      <c r="AD6" s="22">
        <f t="shared" si="4"/>
        <v>112.91</v>
      </c>
      <c r="AE6" s="22">
        <f t="shared" si="4"/>
        <v>111.13</v>
      </c>
      <c r="AF6" s="22">
        <f t="shared" si="4"/>
        <v>112.49</v>
      </c>
      <c r="AG6" s="22">
        <f t="shared" si="4"/>
        <v>107.33</v>
      </c>
      <c r="AH6" s="21" t="str">
        <f>IF(AH7="","",IF(AH7="-","【-】","【"&amp;SUBSTITUTE(TEXT(AH7,"#,##0.00"),"-","△")&amp;"】"))</f>
        <v>【107.33】</v>
      </c>
      <c r="AI6" s="22">
        <f>IF(AI7="",NA(),AI7)</f>
        <v>6.34</v>
      </c>
      <c r="AJ6" s="22">
        <f t="shared" ref="AJ6:AR6" si="5">IF(AJ7="",NA(),AJ7)</f>
        <v>7.39</v>
      </c>
      <c r="AK6" s="22">
        <f t="shared" si="5"/>
        <v>7.82</v>
      </c>
      <c r="AL6" s="22">
        <f t="shared" si="5"/>
        <v>7.41</v>
      </c>
      <c r="AM6" s="22">
        <f t="shared" si="5"/>
        <v>10.88</v>
      </c>
      <c r="AN6" s="22">
        <f t="shared" si="5"/>
        <v>10.49</v>
      </c>
      <c r="AO6" s="22">
        <f t="shared" si="5"/>
        <v>9.92</v>
      </c>
      <c r="AP6" s="22">
        <f t="shared" si="5"/>
        <v>12.29</v>
      </c>
      <c r="AQ6" s="22">
        <f t="shared" si="5"/>
        <v>8.77</v>
      </c>
      <c r="AR6" s="22">
        <f t="shared" si="5"/>
        <v>8.81</v>
      </c>
      <c r="AS6" s="21" t="str">
        <f>IF(AS7="","",IF(AS7="-","【-】","【"&amp;SUBSTITUTE(TEXT(AS7,"#,##0.00"),"-","△")&amp;"】"))</f>
        <v>【8.81】</v>
      </c>
      <c r="AT6" s="22">
        <f>IF(AT7="",NA(),AT7)</f>
        <v>194.17</v>
      </c>
      <c r="AU6" s="22">
        <f t="shared" ref="AU6:BC6" si="6">IF(AU7="",NA(),AU7)</f>
        <v>164.99</v>
      </c>
      <c r="AV6" s="22">
        <f t="shared" si="6"/>
        <v>165.64</v>
      </c>
      <c r="AW6" s="22">
        <f t="shared" si="6"/>
        <v>131.52000000000001</v>
      </c>
      <c r="AX6" s="22">
        <f t="shared" si="6"/>
        <v>186.25</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1516.84</v>
      </c>
      <c r="BF6" s="22">
        <f t="shared" ref="BF6:BN6" si="7">IF(BF7="",NA(),BF7)</f>
        <v>1435.42</v>
      </c>
      <c r="BG6" s="22">
        <f t="shared" si="7"/>
        <v>1397.03</v>
      </c>
      <c r="BH6" s="22">
        <f t="shared" si="7"/>
        <v>1418.67</v>
      </c>
      <c r="BI6" s="22">
        <f t="shared" si="7"/>
        <v>1449.6</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69.430000000000007</v>
      </c>
      <c r="BQ6" s="22">
        <f t="shared" ref="BQ6:BY6" si="8">IF(BQ7="",NA(),BQ7)</f>
        <v>69.98</v>
      </c>
      <c r="BR6" s="22">
        <f t="shared" si="8"/>
        <v>70.22</v>
      </c>
      <c r="BS6" s="22">
        <f t="shared" si="8"/>
        <v>70.45</v>
      </c>
      <c r="BT6" s="22">
        <f t="shared" si="8"/>
        <v>68.489999999999995</v>
      </c>
      <c r="BU6" s="22">
        <f t="shared" si="8"/>
        <v>112.83</v>
      </c>
      <c r="BV6" s="22">
        <f t="shared" si="8"/>
        <v>112.84</v>
      </c>
      <c r="BW6" s="22">
        <f t="shared" si="8"/>
        <v>110.77</v>
      </c>
      <c r="BX6" s="22">
        <f t="shared" si="8"/>
        <v>112.35</v>
      </c>
      <c r="BY6" s="22">
        <f t="shared" si="8"/>
        <v>106.47</v>
      </c>
      <c r="BZ6" s="21" t="str">
        <f>IF(BZ7="","",IF(BZ7="-","【-】","【"&amp;SUBSTITUTE(TEXT(BZ7,"#,##0.00"),"-","△")&amp;"】"))</f>
        <v>【106.47】</v>
      </c>
      <c r="CA6" s="22">
        <f>IF(CA7="",NA(),CA7)</f>
        <v>159.88</v>
      </c>
      <c r="CB6" s="22">
        <f t="shared" ref="CB6:CJ6" si="9">IF(CB7="",NA(),CB7)</f>
        <v>158.61000000000001</v>
      </c>
      <c r="CC6" s="22">
        <f t="shared" si="9"/>
        <v>158.06</v>
      </c>
      <c r="CD6" s="22">
        <f t="shared" si="9"/>
        <v>157.56</v>
      </c>
      <c r="CE6" s="22">
        <f t="shared" si="9"/>
        <v>162.06</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63.3</v>
      </c>
      <c r="CM6" s="22">
        <f t="shared" ref="CM6:CU6" si="10">IF(CM7="",NA(),CM7)</f>
        <v>63.69</v>
      </c>
      <c r="CN6" s="22">
        <f t="shared" si="10"/>
        <v>65.05</v>
      </c>
      <c r="CO6" s="22">
        <f t="shared" si="10"/>
        <v>66.239999999999995</v>
      </c>
      <c r="CP6" s="22">
        <f t="shared" si="10"/>
        <v>64.819999999999993</v>
      </c>
      <c r="CQ6" s="22">
        <f t="shared" si="10"/>
        <v>61.77</v>
      </c>
      <c r="CR6" s="22">
        <f t="shared" si="10"/>
        <v>61.69</v>
      </c>
      <c r="CS6" s="22">
        <f t="shared" si="10"/>
        <v>62.26</v>
      </c>
      <c r="CT6" s="22">
        <f t="shared" si="10"/>
        <v>62.22</v>
      </c>
      <c r="CU6" s="22">
        <f t="shared" si="10"/>
        <v>61.45</v>
      </c>
      <c r="CV6" s="21" t="str">
        <f>IF(CV7="","",IF(CV7="-","【-】","【"&amp;SUBSTITUTE(TEXT(CV7,"#,##0.00"),"-","△")&amp;"】"))</f>
        <v>【61.45】</v>
      </c>
      <c r="CW6" s="22">
        <f>IF(CW7="",NA(),CW7)</f>
        <v>114.24</v>
      </c>
      <c r="CX6" s="22">
        <f t="shared" ref="CX6:DF6" si="11">IF(CX7="",NA(),CX7)</f>
        <v>113.28</v>
      </c>
      <c r="CY6" s="22">
        <f t="shared" si="11"/>
        <v>111.22</v>
      </c>
      <c r="CZ6" s="22">
        <f t="shared" si="11"/>
        <v>109.14</v>
      </c>
      <c r="DA6" s="22">
        <f t="shared" si="11"/>
        <v>111.77</v>
      </c>
      <c r="DB6" s="22">
        <f t="shared" si="11"/>
        <v>100.08</v>
      </c>
      <c r="DC6" s="22">
        <f t="shared" si="11"/>
        <v>100</v>
      </c>
      <c r="DD6" s="22">
        <f t="shared" si="11"/>
        <v>100.16</v>
      </c>
      <c r="DE6" s="22">
        <f t="shared" si="11"/>
        <v>100.28</v>
      </c>
      <c r="DF6" s="22">
        <f t="shared" si="11"/>
        <v>100.29</v>
      </c>
      <c r="DG6" s="21" t="str">
        <f>IF(DG7="","",IF(DG7="-","【-】","【"&amp;SUBSTITUTE(TEXT(DG7,"#,##0.00"),"-","△")&amp;"】"))</f>
        <v>【100.29】</v>
      </c>
      <c r="DH6" s="22">
        <f>IF(DH7="",NA(),DH7)</f>
        <v>13.19</v>
      </c>
      <c r="DI6" s="22">
        <f t="shared" ref="DI6:DQ6" si="12">IF(DI7="",NA(),DI7)</f>
        <v>15.37</v>
      </c>
      <c r="DJ6" s="22">
        <f t="shared" si="12"/>
        <v>17.57</v>
      </c>
      <c r="DK6" s="22">
        <f t="shared" si="12"/>
        <v>19.77</v>
      </c>
      <c r="DL6" s="22">
        <f t="shared" si="12"/>
        <v>21.96</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19984</v>
      </c>
      <c r="D7" s="24">
        <v>46</v>
      </c>
      <c r="E7" s="24">
        <v>1</v>
      </c>
      <c r="F7" s="24">
        <v>0</v>
      </c>
      <c r="G7" s="24">
        <v>2</v>
      </c>
      <c r="H7" s="24" t="s">
        <v>93</v>
      </c>
      <c r="I7" s="24" t="s">
        <v>94</v>
      </c>
      <c r="J7" s="24" t="s">
        <v>95</v>
      </c>
      <c r="K7" s="24" t="s">
        <v>96</v>
      </c>
      <c r="L7" s="24" t="s">
        <v>97</v>
      </c>
      <c r="M7" s="24" t="s">
        <v>98</v>
      </c>
      <c r="N7" s="25" t="s">
        <v>99</v>
      </c>
      <c r="O7" s="25">
        <v>73.81</v>
      </c>
      <c r="P7" s="25">
        <v>3.36</v>
      </c>
      <c r="Q7" s="25">
        <v>0</v>
      </c>
      <c r="R7" s="25" t="s">
        <v>99</v>
      </c>
      <c r="S7" s="25" t="s">
        <v>99</v>
      </c>
      <c r="T7" s="25" t="s">
        <v>99</v>
      </c>
      <c r="U7" s="25">
        <v>71872</v>
      </c>
      <c r="V7" s="25">
        <v>343.82</v>
      </c>
      <c r="W7" s="25">
        <v>209.04</v>
      </c>
      <c r="X7" s="25">
        <v>98.85</v>
      </c>
      <c r="Y7" s="25">
        <v>99.42</v>
      </c>
      <c r="Z7" s="25">
        <v>99.76</v>
      </c>
      <c r="AA7" s="25">
        <v>100.23</v>
      </c>
      <c r="AB7" s="25">
        <v>98.12</v>
      </c>
      <c r="AC7" s="25">
        <v>112.98</v>
      </c>
      <c r="AD7" s="25">
        <v>112.91</v>
      </c>
      <c r="AE7" s="25">
        <v>111.13</v>
      </c>
      <c r="AF7" s="25">
        <v>112.49</v>
      </c>
      <c r="AG7" s="25">
        <v>107.33</v>
      </c>
      <c r="AH7" s="25">
        <v>107.33</v>
      </c>
      <c r="AI7" s="25">
        <v>6.34</v>
      </c>
      <c r="AJ7" s="25">
        <v>7.39</v>
      </c>
      <c r="AK7" s="25">
        <v>7.82</v>
      </c>
      <c r="AL7" s="25">
        <v>7.41</v>
      </c>
      <c r="AM7" s="25">
        <v>10.88</v>
      </c>
      <c r="AN7" s="25">
        <v>10.49</v>
      </c>
      <c r="AO7" s="25">
        <v>9.92</v>
      </c>
      <c r="AP7" s="25">
        <v>12.29</v>
      </c>
      <c r="AQ7" s="25">
        <v>8.77</v>
      </c>
      <c r="AR7" s="25">
        <v>8.81</v>
      </c>
      <c r="AS7" s="25">
        <v>8.81</v>
      </c>
      <c r="AT7" s="25">
        <v>194.17</v>
      </c>
      <c r="AU7" s="25">
        <v>164.99</v>
      </c>
      <c r="AV7" s="25">
        <v>165.64</v>
      </c>
      <c r="AW7" s="25">
        <v>131.52000000000001</v>
      </c>
      <c r="AX7" s="25">
        <v>186.25</v>
      </c>
      <c r="AY7" s="25">
        <v>258.49</v>
      </c>
      <c r="AZ7" s="25">
        <v>271.10000000000002</v>
      </c>
      <c r="BA7" s="25">
        <v>284.45</v>
      </c>
      <c r="BB7" s="25">
        <v>309.23</v>
      </c>
      <c r="BC7" s="25">
        <v>313.43</v>
      </c>
      <c r="BD7" s="25">
        <v>313.43</v>
      </c>
      <c r="BE7" s="25">
        <v>1516.84</v>
      </c>
      <c r="BF7" s="25">
        <v>1435.42</v>
      </c>
      <c r="BG7" s="25">
        <v>1397.03</v>
      </c>
      <c r="BH7" s="25">
        <v>1418.67</v>
      </c>
      <c r="BI7" s="25">
        <v>1449.6</v>
      </c>
      <c r="BJ7" s="25">
        <v>290.31</v>
      </c>
      <c r="BK7" s="25">
        <v>272.95999999999998</v>
      </c>
      <c r="BL7" s="25">
        <v>260.95999999999998</v>
      </c>
      <c r="BM7" s="25">
        <v>240.07</v>
      </c>
      <c r="BN7" s="25">
        <v>224.81</v>
      </c>
      <c r="BO7" s="25">
        <v>224.81</v>
      </c>
      <c r="BP7" s="25">
        <v>69.430000000000007</v>
      </c>
      <c r="BQ7" s="25">
        <v>69.98</v>
      </c>
      <c r="BR7" s="25">
        <v>70.22</v>
      </c>
      <c r="BS7" s="25">
        <v>70.45</v>
      </c>
      <c r="BT7" s="25">
        <v>68.489999999999995</v>
      </c>
      <c r="BU7" s="25">
        <v>112.83</v>
      </c>
      <c r="BV7" s="25">
        <v>112.84</v>
      </c>
      <c r="BW7" s="25">
        <v>110.77</v>
      </c>
      <c r="BX7" s="25">
        <v>112.35</v>
      </c>
      <c r="BY7" s="25">
        <v>106.47</v>
      </c>
      <c r="BZ7" s="25">
        <v>106.47</v>
      </c>
      <c r="CA7" s="25">
        <v>159.88</v>
      </c>
      <c r="CB7" s="25">
        <v>158.61000000000001</v>
      </c>
      <c r="CC7" s="25">
        <v>158.06</v>
      </c>
      <c r="CD7" s="25">
        <v>157.56</v>
      </c>
      <c r="CE7" s="25">
        <v>162.06</v>
      </c>
      <c r="CF7" s="25">
        <v>73.86</v>
      </c>
      <c r="CG7" s="25">
        <v>73.849999999999994</v>
      </c>
      <c r="CH7" s="25">
        <v>73.180000000000007</v>
      </c>
      <c r="CI7" s="25">
        <v>73.05</v>
      </c>
      <c r="CJ7" s="25">
        <v>77.53</v>
      </c>
      <c r="CK7" s="25">
        <v>77.53</v>
      </c>
      <c r="CL7" s="25">
        <v>63.3</v>
      </c>
      <c r="CM7" s="25">
        <v>63.69</v>
      </c>
      <c r="CN7" s="25">
        <v>65.05</v>
      </c>
      <c r="CO7" s="25">
        <v>66.239999999999995</v>
      </c>
      <c r="CP7" s="25">
        <v>64.819999999999993</v>
      </c>
      <c r="CQ7" s="25">
        <v>61.77</v>
      </c>
      <c r="CR7" s="25">
        <v>61.69</v>
      </c>
      <c r="CS7" s="25">
        <v>62.26</v>
      </c>
      <c r="CT7" s="25">
        <v>62.22</v>
      </c>
      <c r="CU7" s="25">
        <v>61.45</v>
      </c>
      <c r="CV7" s="25">
        <v>61.45</v>
      </c>
      <c r="CW7" s="25">
        <v>114.24</v>
      </c>
      <c r="CX7" s="25">
        <v>113.28</v>
      </c>
      <c r="CY7" s="25">
        <v>111.22</v>
      </c>
      <c r="CZ7" s="25">
        <v>109.14</v>
      </c>
      <c r="DA7" s="25">
        <v>111.77</v>
      </c>
      <c r="DB7" s="25">
        <v>100.08</v>
      </c>
      <c r="DC7" s="25">
        <v>100</v>
      </c>
      <c r="DD7" s="25">
        <v>100.16</v>
      </c>
      <c r="DE7" s="25">
        <v>100.28</v>
      </c>
      <c r="DF7" s="25">
        <v>100.29</v>
      </c>
      <c r="DG7" s="25">
        <v>100.29</v>
      </c>
      <c r="DH7" s="25">
        <v>13.19</v>
      </c>
      <c r="DI7" s="25">
        <v>15.37</v>
      </c>
      <c r="DJ7" s="25">
        <v>17.57</v>
      </c>
      <c r="DK7" s="25">
        <v>19.77</v>
      </c>
      <c r="DL7" s="25">
        <v>21.96</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2024-01-18T04:11:50Z</cp:lastPrinted>
  <dcterms:created xsi:type="dcterms:W3CDTF">2023-12-05T00:47:44Z</dcterms:created>
  <dcterms:modified xsi:type="dcterms:W3CDTF">2024-01-18T04:12:57Z</dcterms:modified>
  <cp:category/>
</cp:coreProperties>
</file>