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5.51\disk1\04　水道班\00-05_照会\01_上水\R5\03_庁内・他課・その他\公営事業課\【20240125】　予出〆131 （作業依頼：2月1日（木）17時〆）FW 【総務省22〆】公営企業に係る経営比較分析表（令和４年度決算）の分析等について（依頼）\"/>
    </mc:Choice>
  </mc:AlternateContent>
  <workbookProtection workbookAlgorithmName="SHA-512" workbookHashValue="Tf/Dcyc+4oAGU1oxsK3f7dkxkSppudAuIPSYZZW1CKXth9MqNpkjBxIjO8Uwzplm+oPd2cFLNLYUjRkkJ4TRjw==" workbookSaltValue="zqQI7MdwhnPLESWYkfCMkw=="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<sst xmlns="http://schemas.openxmlformats.org/spreadsheetml/2006/main" count="228" uniqueCount="113">
  <si>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</si>
  <si>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</si>
  <si>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</si>
  <si>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</si>
  <si>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</si>
  <si>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</si>
  <si>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</si>
  <si>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</si>
  <si>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</si>
  <si>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</si>
  <si>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</si>
  <si>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</si>
  <si>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</si>
  <si>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</si>
  <si>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</si>
  <si>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</si>
  <si>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</si>
  <si>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</si>
  <si>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</si>
  <si>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</si>
  <si>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</si>
  <si>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</si>
  <si>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</si>
  <si>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</si>
  <si>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</si>
  <si>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</si>
  <si>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</si>
  <si>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</si>
  <si>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</si>
  <si>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</si>
  <si>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</si>
  <si>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</si>
  <si>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</si>
  <si>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</si>
  <si>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</si>
  <si>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</si>
  <si>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</si>
  <si>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</si>
  <si>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</si>
  <si>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</si>
  <si>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</si>
  <si>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</si>
  <si>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</si>
  <si>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</si>
  <si>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</si>
  <si>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</si>
  <si>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</si>
  <si>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</si>
  <si>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</si>
  <si>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</si>
  <si>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</si>
  <si>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</si>
  <si>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</si>
  <si>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</si>
  <si>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</si>
  <si>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</si>
  <si>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</si>
  <si>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</si>
  <si>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</si>
  <si>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</si>
  <si>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</si>
  <si>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</si>
  <si>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</si>
  <si>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</si>
  <si>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</si>
  <si>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</si>
  <si>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</si>
  <si>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</si>
  <si>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</si>
  <si>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</si>
  <si>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</si>
  <si>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</si>
  <si>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</si>
  <si>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</si>
  <si>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</si>
  <si>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</si>
  <si>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</si>
  <si>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</si>
  <si>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</si>
  <si>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</si>
  <si>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</si>
  <si>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</si>
  <si>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</si>
  <si>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</si>
  <si>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</si>
  <si>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</si>
  <si>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</si>
  <si>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</si>
  <si>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</si>
  <si>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</si>
  <si>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</si>
  <si>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</si>
  <si>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</si>
  <si>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</si>
  <si>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</si>
  <si>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</si>
  <si>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</si>
  <si>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</si>
  <si>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</si>
  <si>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</si>
  <si>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</si>
  <si>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</si>
  <si>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</si>
  <si>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</si>
  <si>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</si>
  <si>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</si>
  <si>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</si>
  <si>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</si>
  <si>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</si>
  <si>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</si>
  <si>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xml:space="preserve"> 経常収支比率は100％を超え、累積欠損金もなく、経営は安定しています。
　類似団体平均より高くなっていた経常収支比率及び料金回収率は、令和２年４月の料金改定において、算定方法を資金収支方式から損益収支方式に見直したことにより、類似団体平均に近づいています。</t>
    </r>
    <r>
      <rPr>
        <sz val="11"/>
        <rFont val="ＭＳ ゴシック"/>
        <family val="3"/>
        <charset val="128"/>
      </rPr>
      <t xml:space="preserve">
　給水原価は、水源を確保するためのダム建設負担金や給水エリアが広範囲で管路敷設費用等の設備投資が多額であったことから減価償却費負担が高額である一方で、給水人口が当初見込んだほどには増加せず、水需要が伸び悩んだことから、類似団体平均よ</t>
    </r>
    <r>
      <rPr>
        <sz val="11"/>
        <color theme="1"/>
        <rFont val="ＭＳ ゴシック"/>
        <family val="3"/>
        <charset val="128"/>
      </rPr>
      <t>り高くなっています。
　また、企業債残高対給水収益比率は、初期投資に係る企業債償還が令和元年度に完了したことから、今後低下傾向となっています。施設利用率は類似団体平均よりは高いですが、水需要の伸び悩みにより長期的には低下傾向にあります。</t>
    </r>
    <rPh sb="38" eb="40">
      <t>ルイジ</t>
    </rPh>
    <rPh sb="40" eb="42">
      <t>ダンタイ</t>
    </rPh>
    <rPh sb="42" eb="44">
      <t>ヘイキン</t>
    </rPh>
    <rPh sb="46" eb="47">
      <t>タカ</t>
    </rPh>
    <rPh sb="53" eb="55">
      <t>ケイジョウ</t>
    </rPh>
    <rPh sb="55" eb="57">
      <t>シュウシ</t>
    </rPh>
    <rPh sb="57" eb="59">
      <t>ヒリツ</t>
    </rPh>
    <rPh sb="59" eb="60">
      <t>オヨ</t>
    </rPh>
    <rPh sb="61" eb="63">
      <t>リョウキン</t>
    </rPh>
    <rPh sb="63" eb="66">
      <t>カイシュウリツ</t>
    </rPh>
    <rPh sb="68" eb="70">
      <t>レイワ</t>
    </rPh>
    <rPh sb="71" eb="72">
      <t>ネン</t>
    </rPh>
    <rPh sb="73" eb="74">
      <t>ガツ</t>
    </rPh>
    <rPh sb="75" eb="77">
      <t>リョウキン</t>
    </rPh>
    <rPh sb="77" eb="79">
      <t>カイテイ</t>
    </rPh>
    <rPh sb="84" eb="86">
      <t>サンテイ</t>
    </rPh>
    <rPh sb="86" eb="88">
      <t>ホウホウ</t>
    </rPh>
    <rPh sb="89" eb="91">
      <t>シキン</t>
    </rPh>
    <rPh sb="91" eb="93">
      <t>シュウシ</t>
    </rPh>
    <rPh sb="93" eb="95">
      <t>ホウシキ</t>
    </rPh>
    <rPh sb="97" eb="99">
      <t>ソンエキ</t>
    </rPh>
    <rPh sb="99" eb="101">
      <t>シュウシ</t>
    </rPh>
    <rPh sb="101" eb="103">
      <t>ホウシキ</t>
    </rPh>
    <rPh sb="104" eb="106">
      <t>ミナオ</t>
    </rPh>
    <rPh sb="114" eb="116">
      <t>ルイジ</t>
    </rPh>
    <rPh sb="116" eb="118">
      <t>ダンタイ</t>
    </rPh>
    <rPh sb="118" eb="120">
      <t>ヘイキン</t>
    </rPh>
    <rPh sb="121" eb="122">
      <t>チカ</t>
    </rPh>
    <rPh sb="303" eb="305">
      <t>コンゴ</t>
    </rPh>
    <phoneticPr fontId="4"/>
  </si>
  <si>
    <t>　管路等は長寿命化の措置を講じることにより耐用年数以上の期間の使用が可能になることから、劣化・老朽化等の状況を調査しながら、適宜長寿命化及び更新の措置を講じています。管路の強靱化対策については、東日本大震災の教訓を踏まえた耐震化やループ化等に積極的に取り組んでいます。</t>
    <phoneticPr fontId="4"/>
  </si>
  <si>
    <r>
      <t>　宮城県では、令和4年4月1日から、「官民連携」により民の力を最大限活用した「宮城県上工下水一体官民連携運営事業」（みやぎ型管理運営方式）を始めています。
　水道用水供給事業の経営状況は、健全性が確保され安定して推移</t>
    </r>
    <r>
      <rPr>
        <sz val="11"/>
        <rFont val="ＭＳ ゴシック"/>
        <family val="3"/>
        <charset val="128"/>
      </rPr>
      <t>しており、令和2年4月には、初期投資に係る企業債償還が令和元年度に完了したことにより、料金の減額改定を行っています。
　しかしながら、今後は長期人口減少社会の到来等による水需要の逓減や老朽管路更新費用の増加など経営を取り巻く環境は厳しさを増してくることから、これらの諸課題に対応するため、「宮城県企業局水道事業経営管理戦略プラン」に掲げた各施策について計画的に取り組んでいきます。</t>
    </r>
    <rPh sb="1" eb="4">
      <t>ミヤギケン</t>
    </rPh>
    <rPh sb="7" eb="9">
      <t>レイワ</t>
    </rPh>
    <rPh sb="10" eb="11">
      <t>ネン</t>
    </rPh>
    <rPh sb="12" eb="13">
      <t>ガツ</t>
    </rPh>
    <rPh sb="14" eb="15">
      <t>ニチ</t>
    </rPh>
    <rPh sb="113" eb="115">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</si>
</sst>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0.46</c:v>
                </c:pt>
                <c:pt idx="1">
                  <c:v>0.53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B3E-44FF-9164-CBAE60E47CC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0B3E-44FF-9164-CBAE60E47CC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140.44</c:v>
                </c:pt>
                <c:pt idx="1">
                  <c:v>144.32</c:v>
                </c:pt>
                <c:pt idx="2">
                  <c:v>118.26</c:v>
                </c:pt>
                <c:pt idx="3">
                  <c:v>118.77</c:v>
                </c:pt>
                <c:pt idx="4">
                  <c:v>107.4</c:v>
                </c:pt>
              </c:numCache>
            </c:numRef>
          </c:val>
          <c:extLst>
            <c:ext xmlns:c16="http://schemas.microsoft.com/office/drawing/2014/chart" uri="{C3380CC4-5D6E-409C-BE32-E72D297353CC}">
              <c16:uniqueId val="{00000000-B3A5-44BA-945C-234D3BB1261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B3A5-44BA-945C-234D3BB1261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49.88</c:v>
                </c:pt>
                <c:pt idx="1">
                  <c:v>50.9</c:v>
                </c:pt>
                <c:pt idx="2">
                  <c:v>52.24</c:v>
                </c:pt>
                <c:pt idx="3">
                  <c:v>53.52</c:v>
                </c:pt>
                <c:pt idx="4">
                  <c:v>55.26</c:v>
                </c:pt>
              </c:numCache>
            </c:numRef>
          </c:val>
          <c:extLst>
            <c:ext xmlns:c16="http://schemas.microsoft.com/office/drawing/2014/chart" uri="{C3380CC4-5D6E-409C-BE32-E72D297353CC}">
              <c16:uniqueId val="{00000000-4521-4E1F-8006-EC535D01227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4521-4E1F-8006-EC535D01227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43.68</c:v>
                </c:pt>
                <c:pt idx="1">
                  <c:v>57.94</c:v>
                </c:pt>
                <c:pt idx="2">
                  <c:v>65.010000000000005</c:v>
                </c:pt>
                <c:pt idx="3">
                  <c:v>69.33</c:v>
                </c:pt>
                <c:pt idx="4">
                  <c:v>73.989999999999995</c:v>
                </c:pt>
              </c:numCache>
            </c:numRef>
          </c:val>
          <c:extLst>
            <c:ext xmlns:c16="http://schemas.microsoft.com/office/drawing/2014/chart" uri="{C3380CC4-5D6E-409C-BE32-E72D297353CC}">
              <c16:uniqueId val="{00000000-7073-466D-8C24-2380EA2D5C3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7073-466D-8C24-2380EA2D5C3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FC-4BAB-AD2D-F8BD0D63756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7CFC-4BAB-AD2D-F8BD0D63756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262.86</c:v>
                </c:pt>
                <c:pt idx="1">
                  <c:v>339.35</c:v>
                </c:pt>
                <c:pt idx="2">
                  <c:v>387.39</c:v>
                </c:pt>
                <c:pt idx="3">
                  <c:v>472.36</c:v>
                </c:pt>
                <c:pt idx="4">
                  <c:v>668.76</c:v>
                </c:pt>
              </c:numCache>
            </c:numRef>
          </c:val>
          <c:extLst>
            <c:ext xmlns:c16="http://schemas.microsoft.com/office/drawing/2014/chart" uri="{C3380CC4-5D6E-409C-BE32-E72D297353CC}">
              <c16:uniqueId val="{00000000-39C4-4D9D-8B7F-C86CA8EEFE8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39C4-4D9D-8B7F-C86CA8EEFE8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251.02</c:v>
                </c:pt>
                <c:pt idx="1">
                  <c:v>222.59</c:v>
                </c:pt>
                <c:pt idx="2">
                  <c:v>249.7</c:v>
                </c:pt>
                <c:pt idx="3">
                  <c:v>222.88</c:v>
                </c:pt>
                <c:pt idx="4">
                  <c:v>194.65</c:v>
                </c:pt>
              </c:numCache>
            </c:numRef>
          </c:val>
          <c:extLst>
            <c:ext xmlns:c16="http://schemas.microsoft.com/office/drawing/2014/chart" uri="{C3380CC4-5D6E-409C-BE32-E72D297353CC}">
              <c16:uniqueId val="{00000000-18D9-41AE-BD92-F910EFA54C7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18D9-41AE-BD92-F910EFA54C7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145.78</c:v>
                </c:pt>
                <c:pt idx="1">
                  <c:v>150.49</c:v>
                </c:pt>
                <c:pt idx="2">
                  <c:v>120.57</c:v>
                </c:pt>
                <c:pt idx="3">
                  <c:v>120.36</c:v>
                </c:pt>
                <c:pt idx="4">
                  <c:v>108.15</c:v>
                </c:pt>
              </c:numCache>
            </c:numRef>
          </c:val>
          <c:extLst>
            <c:ext xmlns:c16="http://schemas.microsoft.com/office/drawing/2014/chart" uri="{C3380CC4-5D6E-409C-BE32-E72D297353CC}">
              <c16:uniqueId val="{00000000-DFCC-4227-B321-23211675BD8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DFCC-4227-B321-23211675BD8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100.74</c:v>
                </c:pt>
                <c:pt idx="1">
                  <c:v>97.3</c:v>
                </c:pt>
                <c:pt idx="2">
                  <c:v>101.87</c:v>
                </c:pt>
                <c:pt idx="3">
                  <c:v>102.69</c:v>
                </c:pt>
                <c:pt idx="4">
                  <c:v>114.11</c:v>
                </c:pt>
              </c:numCache>
            </c:numRef>
          </c:val>
          <c:extLst>
            <c:ext xmlns:c16="http://schemas.microsoft.com/office/drawing/2014/chart" uri="{C3380CC4-5D6E-409C-BE32-E72D297353CC}">
              <c16:uniqueId val="{00000000-479A-4EFA-8C8B-D324F3B3586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479A-4EFA-8C8B-D324F3B3586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67.239999999999995</c:v>
                </c:pt>
                <c:pt idx="1">
                  <c:v>67.53</c:v>
                </c:pt>
                <c:pt idx="2">
                  <c:v>64.930000000000007</c:v>
                </c:pt>
                <c:pt idx="3">
                  <c:v>64.400000000000006</c:v>
                </c:pt>
                <c:pt idx="4">
                  <c:v>64.569999999999993</c:v>
                </c:pt>
              </c:numCache>
            </c:numRef>
          </c:val>
          <c:extLst>
            <c:ext xmlns:c16="http://schemas.microsoft.com/office/drawing/2014/chart" uri="{C3380CC4-5D6E-409C-BE32-E72D297353CC}">
              <c16:uniqueId val="{00000000-FB90-4FB1-B2ED-1B42140CA04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FB90-4FB1-B2ED-1B42140CA04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99.97</c:v>
                </c:pt>
                <c:pt idx="1">
                  <c:v>99.98</c:v>
                </c:pt>
                <c:pt idx="2">
                  <c:v>99.97</c:v>
                </c:pt>
                <c:pt idx="3">
                  <c:v>99.78</c:v>
                </c:pt>
                <c:pt idx="4">
                  <c:v>99.69</c:v>
                </c:pt>
              </c:numCache>
            </c:numRef>
          </c:val>
          <c:extLst>
            <c:ext xmlns:c16="http://schemas.microsoft.com/office/drawing/2014/chart" uri="{C3380CC4-5D6E-409C-BE32-E72D297353CC}">
              <c16:uniqueId val="{00000000-C36A-4752-8B85-1F9AB099FA7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C36A-4752-8B85-1F9AB099FA7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Y5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自治体職員</v>
      </c>
      <c r="AE8" s="44"/>
      <c r="AF8" s="44"/>
      <c r="AG8" s="44"/>
      <c r="AH8" s="44"/>
      <c r="AI8" s="44"/>
      <c r="AJ8" s="44"/>
      <c r="AK8" s="2"/>
      <c r="AL8" s="45">
        <f>データ!$R$6</f>
        <v>2257472</v>
      </c>
      <c r="AM8" s="45"/>
      <c r="AN8" s="45"/>
      <c r="AO8" s="45"/>
      <c r="AP8" s="45"/>
      <c r="AQ8" s="45"/>
      <c r="AR8" s="45"/>
      <c r="AS8" s="45"/>
      <c r="AT8" s="46">
        <f>データ!$S$6</f>
        <v>7282.29</v>
      </c>
      <c r="AU8" s="47"/>
      <c r="AV8" s="47"/>
      <c r="AW8" s="47"/>
      <c r="AX8" s="47"/>
      <c r="AY8" s="47"/>
      <c r="AZ8" s="47"/>
      <c r="BA8" s="47"/>
      <c r="BB8" s="48">
        <f>データ!$T$6</f>
        <v>309.99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87.84</v>
      </c>
      <c r="J10" s="47"/>
      <c r="K10" s="47"/>
      <c r="L10" s="47"/>
      <c r="M10" s="47"/>
      <c r="N10" s="47"/>
      <c r="O10" s="81"/>
      <c r="P10" s="48">
        <f>データ!$P$6</f>
        <v>99.5</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1814191</v>
      </c>
      <c r="AM10" s="45"/>
      <c r="AN10" s="45"/>
      <c r="AO10" s="45"/>
      <c r="AP10" s="45"/>
      <c r="AQ10" s="45"/>
      <c r="AR10" s="45"/>
      <c r="AS10" s="45"/>
      <c r="AT10" s="46">
        <f>データ!$V$6</f>
        <v>4612.4799999999996</v>
      </c>
      <c r="AU10" s="47"/>
      <c r="AV10" s="47"/>
      <c r="AW10" s="47"/>
      <c r="AX10" s="47"/>
      <c r="AY10" s="47"/>
      <c r="AZ10" s="47"/>
      <c r="BA10" s="47"/>
      <c r="BB10" s="48">
        <f>データ!$W$6</f>
        <v>393.32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M9cod7p4QfP3Av7B18X6XB9HpMf3rIDP5fI/stZ9yNXTrOCB3pevpkdQl2XqygLam1ZPsCgx0gOoGAn4HZus3A==" saltValue="0WXNOmtgENiaE0WhDj9RV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40002</v>
      </c>
      <c r="D6" s="20">
        <f t="shared" si="3"/>
        <v>46</v>
      </c>
      <c r="E6" s="20">
        <f t="shared" si="3"/>
        <v>1</v>
      </c>
      <c r="F6" s="20">
        <f t="shared" si="3"/>
        <v>0</v>
      </c>
      <c r="G6" s="20">
        <f t="shared" si="3"/>
        <v>2</v>
      </c>
      <c r="H6" s="20" t="str">
        <f t="shared" si="3"/>
        <v>宮城県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87.84</v>
      </c>
      <c r="P6" s="21">
        <f t="shared" si="3"/>
        <v>99.5</v>
      </c>
      <c r="Q6" s="21">
        <f t="shared" si="3"/>
        <v>0</v>
      </c>
      <c r="R6" s="21">
        <f t="shared" si="3"/>
        <v>2257472</v>
      </c>
      <c r="S6" s="21">
        <f t="shared" si="3"/>
        <v>7282.29</v>
      </c>
      <c r="T6" s="21">
        <f t="shared" si="3"/>
        <v>309.99</v>
      </c>
      <c r="U6" s="21">
        <f t="shared" si="3"/>
        <v>1814191</v>
      </c>
      <c r="V6" s="21">
        <f t="shared" si="3"/>
        <v>4612.4799999999996</v>
      </c>
      <c r="W6" s="21">
        <f t="shared" si="3"/>
        <v>393.32</v>
      </c>
      <c r="X6" s="22">
        <f>IF(X7="",NA(),X7)</f>
        <v>140.44</v>
      </c>
      <c r="Y6" s="22">
        <f t="shared" ref="Y6:AG6" si="4">IF(Y7="",NA(),Y7)</f>
        <v>144.32</v>
      </c>
      <c r="Z6" s="22">
        <f t="shared" si="4"/>
        <v>118.26</v>
      </c>
      <c r="AA6" s="22">
        <f t="shared" si="4"/>
        <v>118.77</v>
      </c>
      <c r="AB6" s="22">
        <f t="shared" si="4"/>
        <v>107.4</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262.86</v>
      </c>
      <c r="AU6" s="22">
        <f t="shared" ref="AU6:BC6" si="6">IF(AU7="",NA(),AU7)</f>
        <v>339.35</v>
      </c>
      <c r="AV6" s="22">
        <f t="shared" si="6"/>
        <v>387.39</v>
      </c>
      <c r="AW6" s="22">
        <f t="shared" si="6"/>
        <v>472.36</v>
      </c>
      <c r="AX6" s="22">
        <f t="shared" si="6"/>
        <v>668.76</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251.02</v>
      </c>
      <c r="BF6" s="22">
        <f t="shared" ref="BF6:BN6" si="7">IF(BF7="",NA(),BF7)</f>
        <v>222.59</v>
      </c>
      <c r="BG6" s="22">
        <f t="shared" si="7"/>
        <v>249.7</v>
      </c>
      <c r="BH6" s="22">
        <f t="shared" si="7"/>
        <v>222.88</v>
      </c>
      <c r="BI6" s="22">
        <f t="shared" si="7"/>
        <v>194.65</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145.78</v>
      </c>
      <c r="BQ6" s="22">
        <f t="shared" ref="BQ6:BY6" si="8">IF(BQ7="",NA(),BQ7)</f>
        <v>150.49</v>
      </c>
      <c r="BR6" s="22">
        <f t="shared" si="8"/>
        <v>120.57</v>
      </c>
      <c r="BS6" s="22">
        <f t="shared" si="8"/>
        <v>120.36</v>
      </c>
      <c r="BT6" s="22">
        <f t="shared" si="8"/>
        <v>108.15</v>
      </c>
      <c r="BU6" s="22">
        <f t="shared" si="8"/>
        <v>112.83</v>
      </c>
      <c r="BV6" s="22">
        <f t="shared" si="8"/>
        <v>112.84</v>
      </c>
      <c r="BW6" s="22">
        <f t="shared" si="8"/>
        <v>110.77</v>
      </c>
      <c r="BX6" s="22">
        <f t="shared" si="8"/>
        <v>112.35</v>
      </c>
      <c r="BY6" s="22">
        <f t="shared" si="8"/>
        <v>106.47</v>
      </c>
      <c r="BZ6" s="21" t="str">
        <f>IF(BZ7="","",IF(BZ7="-","【-】","【"&amp;SUBSTITUTE(TEXT(BZ7,"#,##0.00"),"-","△")&amp;"】"))</f>
        <v>【106.47】</v>
      </c>
      <c r="CA6" s="22">
        <f>IF(CA7="",NA(),CA7)</f>
        <v>100.74</v>
      </c>
      <c r="CB6" s="22">
        <f t="shared" ref="CB6:CJ6" si="9">IF(CB7="",NA(),CB7)</f>
        <v>97.3</v>
      </c>
      <c r="CC6" s="22">
        <f t="shared" si="9"/>
        <v>101.87</v>
      </c>
      <c r="CD6" s="22">
        <f t="shared" si="9"/>
        <v>102.69</v>
      </c>
      <c r="CE6" s="22">
        <f t="shared" si="9"/>
        <v>114.11</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67.239999999999995</v>
      </c>
      <c r="CM6" s="22">
        <f t="shared" ref="CM6:CU6" si="10">IF(CM7="",NA(),CM7)</f>
        <v>67.53</v>
      </c>
      <c r="CN6" s="22">
        <f t="shared" si="10"/>
        <v>64.930000000000007</v>
      </c>
      <c r="CO6" s="22">
        <f t="shared" si="10"/>
        <v>64.400000000000006</v>
      </c>
      <c r="CP6" s="22">
        <f t="shared" si="10"/>
        <v>64.569999999999993</v>
      </c>
      <c r="CQ6" s="22">
        <f t="shared" si="10"/>
        <v>61.77</v>
      </c>
      <c r="CR6" s="22">
        <f t="shared" si="10"/>
        <v>61.69</v>
      </c>
      <c r="CS6" s="22">
        <f t="shared" si="10"/>
        <v>62.26</v>
      </c>
      <c r="CT6" s="22">
        <f t="shared" si="10"/>
        <v>62.22</v>
      </c>
      <c r="CU6" s="22">
        <f t="shared" si="10"/>
        <v>61.45</v>
      </c>
      <c r="CV6" s="21" t="str">
        <f>IF(CV7="","",IF(CV7="-","【-】","【"&amp;SUBSTITUTE(TEXT(CV7,"#,##0.00"),"-","△")&amp;"】"))</f>
        <v>【61.45】</v>
      </c>
      <c r="CW6" s="22">
        <f>IF(CW7="",NA(),CW7)</f>
        <v>99.97</v>
      </c>
      <c r="CX6" s="22">
        <f t="shared" ref="CX6:DF6" si="11">IF(CX7="",NA(),CX7)</f>
        <v>99.98</v>
      </c>
      <c r="CY6" s="22">
        <f t="shared" si="11"/>
        <v>99.97</v>
      </c>
      <c r="CZ6" s="22">
        <f t="shared" si="11"/>
        <v>99.78</v>
      </c>
      <c r="DA6" s="22">
        <f t="shared" si="11"/>
        <v>99.69</v>
      </c>
      <c r="DB6" s="22">
        <f t="shared" si="11"/>
        <v>100.08</v>
      </c>
      <c r="DC6" s="22">
        <f t="shared" si="11"/>
        <v>100</v>
      </c>
      <c r="DD6" s="22">
        <f t="shared" si="11"/>
        <v>100.16</v>
      </c>
      <c r="DE6" s="22">
        <f t="shared" si="11"/>
        <v>100.28</v>
      </c>
      <c r="DF6" s="22">
        <f t="shared" si="11"/>
        <v>100.29</v>
      </c>
      <c r="DG6" s="21" t="str">
        <f>IF(DG7="","",IF(DG7="-","【-】","【"&amp;SUBSTITUTE(TEXT(DG7,"#,##0.00"),"-","△")&amp;"】"))</f>
        <v>【100.29】</v>
      </c>
      <c r="DH6" s="22">
        <f>IF(DH7="",NA(),DH7)</f>
        <v>49.88</v>
      </c>
      <c r="DI6" s="22">
        <f t="shared" ref="DI6:DQ6" si="12">IF(DI7="",NA(),DI7)</f>
        <v>50.9</v>
      </c>
      <c r="DJ6" s="22">
        <f t="shared" si="12"/>
        <v>52.24</v>
      </c>
      <c r="DK6" s="22">
        <f t="shared" si="12"/>
        <v>53.52</v>
      </c>
      <c r="DL6" s="22">
        <f t="shared" si="12"/>
        <v>55.26</v>
      </c>
      <c r="DM6" s="22">
        <f t="shared" si="12"/>
        <v>55.77</v>
      </c>
      <c r="DN6" s="22">
        <f t="shared" si="12"/>
        <v>56.48</v>
      </c>
      <c r="DO6" s="22">
        <f t="shared" si="12"/>
        <v>57.5</v>
      </c>
      <c r="DP6" s="22">
        <f t="shared" si="12"/>
        <v>58.52</v>
      </c>
      <c r="DQ6" s="22">
        <f t="shared" si="12"/>
        <v>59.51</v>
      </c>
      <c r="DR6" s="21" t="str">
        <f>IF(DR7="","",IF(DR7="-","【-】","【"&amp;SUBSTITUTE(TEXT(DR7,"#,##0.00"),"-","△")&amp;"】"))</f>
        <v>【59.51】</v>
      </c>
      <c r="DS6" s="22">
        <f>IF(DS7="",NA(),DS7)</f>
        <v>43.68</v>
      </c>
      <c r="DT6" s="22">
        <f t="shared" ref="DT6:EB6" si="13">IF(DT7="",NA(),DT7)</f>
        <v>57.94</v>
      </c>
      <c r="DU6" s="22">
        <f t="shared" si="13"/>
        <v>65.010000000000005</v>
      </c>
      <c r="DV6" s="22">
        <f t="shared" si="13"/>
        <v>69.33</v>
      </c>
      <c r="DW6" s="22">
        <f t="shared" si="13"/>
        <v>73.989999999999995</v>
      </c>
      <c r="DX6" s="22">
        <f t="shared" si="13"/>
        <v>25.84</v>
      </c>
      <c r="DY6" s="22">
        <f t="shared" si="13"/>
        <v>27.61</v>
      </c>
      <c r="DZ6" s="22">
        <f t="shared" si="13"/>
        <v>30.3</v>
      </c>
      <c r="EA6" s="22">
        <f t="shared" si="13"/>
        <v>31.74</v>
      </c>
      <c r="EB6" s="22">
        <f t="shared" si="13"/>
        <v>32.380000000000003</v>
      </c>
      <c r="EC6" s="21" t="str">
        <f>IF(EC7="","",IF(EC7="-","【-】","【"&amp;SUBSTITUTE(TEXT(EC7,"#,##0.00"),"-","△")&amp;"】"))</f>
        <v>【32.38】</v>
      </c>
      <c r="ED6" s="22">
        <f>IF(ED7="",NA(),ED7)</f>
        <v>0.46</v>
      </c>
      <c r="EE6" s="22">
        <f t="shared" ref="EE6:EM6" si="14">IF(EE7="",NA(),EE7)</f>
        <v>0.53</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40002</v>
      </c>
      <c r="D7" s="24">
        <v>46</v>
      </c>
      <c r="E7" s="24">
        <v>1</v>
      </c>
      <c r="F7" s="24">
        <v>0</v>
      </c>
      <c r="G7" s="24">
        <v>2</v>
      </c>
      <c r="H7" s="24" t="s">
        <v>93</v>
      </c>
      <c r="I7" s="24" t="s">
        <v>94</v>
      </c>
      <c r="J7" s="24" t="s">
        <v>95</v>
      </c>
      <c r="K7" s="24" t="s">
        <v>96</v>
      </c>
      <c r="L7" s="24" t="s">
        <v>97</v>
      </c>
      <c r="M7" s="24" t="s">
        <v>98</v>
      </c>
      <c r="N7" s="25" t="s">
        <v>99</v>
      </c>
      <c r="O7" s="25">
        <v>87.84</v>
      </c>
      <c r="P7" s="25">
        <v>99.5</v>
      </c>
      <c r="Q7" s="25">
        <v>0</v>
      </c>
      <c r="R7" s="25">
        <v>2257472</v>
      </c>
      <c r="S7" s="25">
        <v>7282.29</v>
      </c>
      <c r="T7" s="25">
        <v>309.99</v>
      </c>
      <c r="U7" s="25">
        <v>1814191</v>
      </c>
      <c r="V7" s="25">
        <v>4612.4799999999996</v>
      </c>
      <c r="W7" s="25">
        <v>393.32</v>
      </c>
      <c r="X7" s="25">
        <v>140.44</v>
      </c>
      <c r="Y7" s="25">
        <v>144.32</v>
      </c>
      <c r="Z7" s="25">
        <v>118.26</v>
      </c>
      <c r="AA7" s="25">
        <v>118.77</v>
      </c>
      <c r="AB7" s="25">
        <v>107.4</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262.86</v>
      </c>
      <c r="AU7" s="25">
        <v>339.35</v>
      </c>
      <c r="AV7" s="25">
        <v>387.39</v>
      </c>
      <c r="AW7" s="25">
        <v>472.36</v>
      </c>
      <c r="AX7" s="25">
        <v>668.76</v>
      </c>
      <c r="AY7" s="25">
        <v>258.49</v>
      </c>
      <c r="AZ7" s="25">
        <v>271.10000000000002</v>
      </c>
      <c r="BA7" s="25">
        <v>284.45</v>
      </c>
      <c r="BB7" s="25">
        <v>309.23</v>
      </c>
      <c r="BC7" s="25">
        <v>313.43</v>
      </c>
      <c r="BD7" s="25">
        <v>313.43</v>
      </c>
      <c r="BE7" s="25">
        <v>251.02</v>
      </c>
      <c r="BF7" s="25">
        <v>222.59</v>
      </c>
      <c r="BG7" s="25">
        <v>249.7</v>
      </c>
      <c r="BH7" s="25">
        <v>222.88</v>
      </c>
      <c r="BI7" s="25">
        <v>194.65</v>
      </c>
      <c r="BJ7" s="25">
        <v>290.31</v>
      </c>
      <c r="BK7" s="25">
        <v>272.95999999999998</v>
      </c>
      <c r="BL7" s="25">
        <v>260.95999999999998</v>
      </c>
      <c r="BM7" s="25">
        <v>240.07</v>
      </c>
      <c r="BN7" s="25">
        <v>224.81</v>
      </c>
      <c r="BO7" s="25">
        <v>224.81</v>
      </c>
      <c r="BP7" s="25">
        <v>145.78</v>
      </c>
      <c r="BQ7" s="25">
        <v>150.49</v>
      </c>
      <c r="BR7" s="25">
        <v>120.57</v>
      </c>
      <c r="BS7" s="25">
        <v>120.36</v>
      </c>
      <c r="BT7" s="25">
        <v>108.15</v>
      </c>
      <c r="BU7" s="25">
        <v>112.83</v>
      </c>
      <c r="BV7" s="25">
        <v>112.84</v>
      </c>
      <c r="BW7" s="25">
        <v>110.77</v>
      </c>
      <c r="BX7" s="25">
        <v>112.35</v>
      </c>
      <c r="BY7" s="25">
        <v>106.47</v>
      </c>
      <c r="BZ7" s="25">
        <v>106.47</v>
      </c>
      <c r="CA7" s="25">
        <v>100.74</v>
      </c>
      <c r="CB7" s="25">
        <v>97.3</v>
      </c>
      <c r="CC7" s="25">
        <v>101.87</v>
      </c>
      <c r="CD7" s="25">
        <v>102.69</v>
      </c>
      <c r="CE7" s="25">
        <v>114.11</v>
      </c>
      <c r="CF7" s="25">
        <v>73.86</v>
      </c>
      <c r="CG7" s="25">
        <v>73.849999999999994</v>
      </c>
      <c r="CH7" s="25">
        <v>73.180000000000007</v>
      </c>
      <c r="CI7" s="25">
        <v>73.05</v>
      </c>
      <c r="CJ7" s="25">
        <v>77.53</v>
      </c>
      <c r="CK7" s="25">
        <v>77.53</v>
      </c>
      <c r="CL7" s="25">
        <v>67.239999999999995</v>
      </c>
      <c r="CM7" s="25">
        <v>67.53</v>
      </c>
      <c r="CN7" s="25">
        <v>64.930000000000007</v>
      </c>
      <c r="CO7" s="25">
        <v>64.400000000000006</v>
      </c>
      <c r="CP7" s="25">
        <v>64.569999999999993</v>
      </c>
      <c r="CQ7" s="25">
        <v>61.77</v>
      </c>
      <c r="CR7" s="25">
        <v>61.69</v>
      </c>
      <c r="CS7" s="25">
        <v>62.26</v>
      </c>
      <c r="CT7" s="25">
        <v>62.22</v>
      </c>
      <c r="CU7" s="25">
        <v>61.45</v>
      </c>
      <c r="CV7" s="25">
        <v>61.45</v>
      </c>
      <c r="CW7" s="25">
        <v>99.97</v>
      </c>
      <c r="CX7" s="25">
        <v>99.98</v>
      </c>
      <c r="CY7" s="25">
        <v>99.97</v>
      </c>
      <c r="CZ7" s="25">
        <v>99.78</v>
      </c>
      <c r="DA7" s="25">
        <v>99.69</v>
      </c>
      <c r="DB7" s="25">
        <v>100.08</v>
      </c>
      <c r="DC7" s="25">
        <v>100</v>
      </c>
      <c r="DD7" s="25">
        <v>100.16</v>
      </c>
      <c r="DE7" s="25">
        <v>100.28</v>
      </c>
      <c r="DF7" s="25">
        <v>100.29</v>
      </c>
      <c r="DG7" s="25">
        <v>100.29</v>
      </c>
      <c r="DH7" s="25">
        <v>49.88</v>
      </c>
      <c r="DI7" s="25">
        <v>50.9</v>
      </c>
      <c r="DJ7" s="25">
        <v>52.24</v>
      </c>
      <c r="DK7" s="25">
        <v>53.52</v>
      </c>
      <c r="DL7" s="25">
        <v>55.26</v>
      </c>
      <c r="DM7" s="25">
        <v>55.77</v>
      </c>
      <c r="DN7" s="25">
        <v>56.48</v>
      </c>
      <c r="DO7" s="25">
        <v>57.5</v>
      </c>
      <c r="DP7" s="25">
        <v>58.52</v>
      </c>
      <c r="DQ7" s="25">
        <v>59.51</v>
      </c>
      <c r="DR7" s="25">
        <v>59.51</v>
      </c>
      <c r="DS7" s="25">
        <v>43.68</v>
      </c>
      <c r="DT7" s="25">
        <v>57.94</v>
      </c>
      <c r="DU7" s="25">
        <v>65.010000000000005</v>
      </c>
      <c r="DV7" s="25">
        <v>69.33</v>
      </c>
      <c r="DW7" s="25">
        <v>73.989999999999995</v>
      </c>
      <c r="DX7" s="25">
        <v>25.84</v>
      </c>
      <c r="DY7" s="25">
        <v>27.61</v>
      </c>
      <c r="DZ7" s="25">
        <v>30.3</v>
      </c>
      <c r="EA7" s="25">
        <v>31.74</v>
      </c>
      <c r="EB7" s="25">
        <v>32.380000000000003</v>
      </c>
      <c r="EC7" s="25">
        <v>32.380000000000003</v>
      </c>
      <c r="ED7" s="25">
        <v>0.46</v>
      </c>
      <c r="EE7" s="25">
        <v>0.53</v>
      </c>
      <c r="EF7" s="25">
        <v>0</v>
      </c>
      <c r="EG7" s="25">
        <v>0</v>
      </c>
      <c r="EH7" s="25">
        <v>0</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2023-12-05T00:48:24Z</dcterms:created>
  <dcterms:modified xsi:type="dcterms:W3CDTF">2024-01-25T05:40:40Z</dcterms:modified>
  <cp:category/>
</cp:coreProperties>
</file>