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nassomu\common-somu\05 財務担当\16 各種調査・照会\R5年度\財政課\060131_公営企業に係る経営比較分析表（令和４年度決算）の分析等について\01-1_水道\"/>
    </mc:Choice>
  </mc:AlternateContent>
  <xr:revisionPtr revIDLastSave="0" documentId="13_ncr:1_{DB94A012-A033-4A7C-BD26-BB056C040A60}" xr6:coauthVersionLast="36" xr6:coauthVersionMax="36" xr10:uidLastSave="{00000000-0000-0000-0000-000000000000}"/>
  <workbookProtection workbookAlgorithmName="SHA-512" workbookHashValue="NXqVsfzCbQcIRjBNICWcmKtJovvI/a/HMRZC6Pcm7aov+gT2s2PdQ3mtoccYlNRU9Glh8GbUhGWDdCnHaDoLug==" workbookSaltValue="KVYyKs8scoYeTIvapxuQ8w==" workbookSpinCount="100000" lockStructure="1"/>
  <bookViews>
    <workbookView xWindow="0" yWindow="0" windowWidth="15360" windowHeight="763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J85" i="4"/>
  <c r="I85" i="4"/>
  <c r="H85" i="4"/>
  <c r="F85" i="4"/>
  <c r="E85" i="4"/>
  <c r="BB10" i="4"/>
  <c r="AT10" i="4"/>
  <c r="AL10" i="4"/>
  <c r="W10" i="4"/>
  <c r="I10" i="4"/>
  <c r="B10" i="4"/>
  <c r="AT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<sst xmlns="http://schemas.openxmlformats.org/spreadsheetml/2006/main" count="228" uniqueCount="113">
  <si>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</si>
  <si>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</si>
  <si>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</si>
  <si>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</si>
  <si>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</si>
  <si>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</si>
  <si>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</si>
  <si>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</si>
  <si>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</si>
  <si>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</si>
  <si>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</si>
  <si>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</si>
  <si>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</si>
  <si>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</si>
  <si>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</si>
  <si>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</si>
  <si>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</si>
  <si>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</si>
  <si>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</si>
  <si>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</si>
  <si>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</si>
  <si>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</si>
  <si>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</si>
  <si>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</si>
  <si>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</si>
  <si>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</si>
  <si>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</si>
  <si>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</si>
  <si>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</si>
  <si>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</si>
  <si>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</si>
  <si>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</si>
  <si>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</si>
  <si>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</si>
  <si>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</si>
  <si>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</si>
  <si>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</si>
  <si>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</si>
  <si>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</si>
  <si>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</si>
  <si>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</si>
  <si>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</si>
  <si>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</si>
  <si>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</si>
  <si>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</si>
  <si>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</si>
  <si>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</si>
  <si>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</si>
  <si>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</si>
  <si>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</si>
  <si>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</si>
  <si>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</si>
  <si>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</si>
  <si>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</si>
  <si>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</si>
  <si>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</si>
  <si>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</si>
  <si>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</si>
  <si>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</si>
  <si>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</si>
  <si>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</si>
  <si>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</si>
  <si>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</si>
  <si>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</si>
  <si>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</si>
  <si>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</si>
  <si>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</si>
  <si>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</si>
  <si>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</si>
  <si>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</si>
  <si>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</si>
  <si>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</si>
  <si>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</si>
  <si>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</si>
  <si>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</si>
  <si>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</si>
  <si>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</si>
  <si>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</si>
  <si>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</si>
  <si>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</si>
  <si>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</si>
  <si>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</si>
  <si>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</si>
  <si>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</si>
  <si>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</si>
  <si>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</si>
  <si>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</si>
  <si>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</si>
  <si>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</si>
  <si>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</si>
  <si>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</si>
  <si>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</si>
  <si>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</si>
  <si>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</t>
  </si>
  <si>
    <t>法適用</t>
  </si>
  <si>
    <t>水道事業</t>
  </si>
  <si>
    <t>用水供給事業</t>
  </si>
  <si>
    <t>B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</si>
  <si>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</si>
  <si>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</si>
  <si>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</si>
  <si>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</si>
  <si>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</si>
  <si>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</si>
  <si>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</si>
  <si>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</si>
  <si>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</si>
  <si>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</si>
  <si>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</si>
  <si>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</si>
  <si>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30年度からは水道料金の引下げに伴い収益が減少したが、「経常収支比率」及び「料金回収率」は100％を上回る良好な数値となっている。「企業債残高対給水収益比率」や「給水原価」も良好な数値となっており、累積欠損金も生じていない。
　また、毎年の純利益により内部留保資金の充実を図っており、流動性も維持されている。今後の管路を含む施設設備の大規模な更新等に備え、引き続き内部留保資金の確保を図る必要がある。
　一方、「施設利用率」は、人口減少や節水機器の普及等による配水量の減少に伴い、平均値を下回っている。
　今後も配水量の減少が見込まれることを踏まえ、受水団体と課題を共有しながら、連携等による効率的な運営を推進していく必要がある。</t>
    <phoneticPr fontId="4"/>
  </si>
  <si>
    <t>　本県は、耐用年数を経過した管路が無く、「有形固定資産減価償却率」は平均値に比べて低い水準にある。
　耐用年数に達し更新時期を迎える管路等が生じる将来に備え、内部留保資金を確保し、計画的な設備更新や長寿命化対策を図っていく必要がある。</t>
    <phoneticPr fontId="4"/>
  </si>
  <si>
    <t>　現在は、耐用年数を経過した管路も無く、経営の健全性も維持されているが、今後の施設設備の大規模な更新等に備え、効率的な経営により利益を確保し、内部留保資金を充実していく必要がある。
　また、将来の水需要を見通し、適切な規模での計画的な設備更新が必要となる。
　引き続き「山形県企業局経営戦略」に基づき、中長期的な視野による計画的な事業運営に取り組んでいく。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</si>
</sst>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1.69</c:v>
                </c:pt>
                <c:pt idx="1">
                  <c:v>0</c:v>
                </c:pt>
                <c:pt idx="2" formatCode="#,##0.00;&quot;△&quot;#,##0.00;&quot;-&quot;">
                  <c:v>0.02</c:v>
                </c:pt>
                <c:pt idx="3" formatCode="#,##0.00;&quot;△&quot;#,##0.00;&quot;-&quot;">
                  <c:v>0.02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D-4FB7-A09A-AC8CE37BE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0.2</c:v>
                </c:pt>
                <c:pt idx="2">
                  <c:v>0.32</c:v>
                </c:pt>
                <c:pt idx="3">
                  <c:v>0.28000000000000003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7D-4FB7-A09A-AC8CE37BE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59.32</c:v>
                </c:pt>
                <c:pt idx="1">
                  <c:v>58.66</c:v>
                </c:pt>
                <c:pt idx="2">
                  <c:v>58.82</c:v>
                </c:pt>
                <c:pt idx="3">
                  <c:v>58.02</c:v>
                </c:pt>
                <c:pt idx="4">
                  <c:v>57.31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C-4A3E-A7F6-B8BFE56A0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61.77</c:v>
                </c:pt>
                <c:pt idx="1">
                  <c:v>61.69</c:v>
                </c:pt>
                <c:pt idx="2">
                  <c:v>62.26</c:v>
                </c:pt>
                <c:pt idx="3">
                  <c:v>62.22</c:v>
                </c:pt>
                <c:pt idx="4">
                  <c:v>61.45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FC-4A3E-A7F6-B8BFE56A0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1-45A1-BD05-CC53ECE4E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100.08</c:v>
                </c:pt>
                <c:pt idx="1">
                  <c:v>100</c:v>
                </c:pt>
                <c:pt idx="2">
                  <c:v>100.16</c:v>
                </c:pt>
                <c:pt idx="3">
                  <c:v>100.28</c:v>
                </c:pt>
                <c:pt idx="4">
                  <c:v>100.29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01-45A1-BD05-CC53ECE4E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111.31</c:v>
                </c:pt>
                <c:pt idx="1">
                  <c:v>110.73</c:v>
                </c:pt>
                <c:pt idx="2">
                  <c:v>115.65</c:v>
                </c:pt>
                <c:pt idx="3">
                  <c:v>115.98</c:v>
                </c:pt>
                <c:pt idx="4">
                  <c:v>113.11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DD1-BBED-1D817D442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112.98</c:v>
                </c:pt>
                <c:pt idx="1">
                  <c:v>112.91</c:v>
                </c:pt>
                <c:pt idx="2">
                  <c:v>111.13</c:v>
                </c:pt>
                <c:pt idx="3">
                  <c:v>112.49</c:v>
                </c:pt>
                <c:pt idx="4">
                  <c:v>107.33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5B-4DD1-BBED-1D817D442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51.24</c:v>
                </c:pt>
                <c:pt idx="1">
                  <c:v>52.64</c:v>
                </c:pt>
                <c:pt idx="2">
                  <c:v>54.38</c:v>
                </c:pt>
                <c:pt idx="3">
                  <c:v>56.1</c:v>
                </c:pt>
                <c:pt idx="4">
                  <c:v>57.78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C-4714-A0DE-2C3FD9E14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55.77</c:v>
                </c:pt>
                <c:pt idx="1">
                  <c:v>56.48</c:v>
                </c:pt>
                <c:pt idx="2">
                  <c:v>57.5</c:v>
                </c:pt>
                <c:pt idx="3">
                  <c:v>58.52</c:v>
                </c:pt>
                <c:pt idx="4">
                  <c:v>59.51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1C-4714-A0DE-2C3FD9E14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F-4A16-9749-8DBEB9339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25.84</c:v>
                </c:pt>
                <c:pt idx="1">
                  <c:v>27.61</c:v>
                </c:pt>
                <c:pt idx="2">
                  <c:v>30.3</c:v>
                </c:pt>
                <c:pt idx="3">
                  <c:v>31.74</c:v>
                </c:pt>
                <c:pt idx="4">
                  <c:v>32.380000000000003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0F-4A16-9749-8DBEB9339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2-4394-9359-FE22BE73D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10.49</c:v>
                </c:pt>
                <c:pt idx="1">
                  <c:v>9.92</c:v>
                </c:pt>
                <c:pt idx="2">
                  <c:v>12.29</c:v>
                </c:pt>
                <c:pt idx="3">
                  <c:v>8.77</c:v>
                </c:pt>
                <c:pt idx="4">
                  <c:v>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62-4394-9359-FE22BE73D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1162.7</c:v>
                </c:pt>
                <c:pt idx="1">
                  <c:v>1292.4000000000001</c:v>
                </c:pt>
                <c:pt idx="2">
                  <c:v>1225.54</c:v>
                </c:pt>
                <c:pt idx="3">
                  <c:v>1259.5</c:v>
                </c:pt>
                <c:pt idx="4">
                  <c:v>1179.25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D-465F-9028-7D267F121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258.49</c:v>
                </c:pt>
                <c:pt idx="1">
                  <c:v>271.10000000000002</c:v>
                </c:pt>
                <c:pt idx="2">
                  <c:v>284.45</c:v>
                </c:pt>
                <c:pt idx="3">
                  <c:v>309.23</c:v>
                </c:pt>
                <c:pt idx="4">
                  <c:v>313.43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D-465F-9028-7D267F121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179.22</c:v>
                </c:pt>
                <c:pt idx="1">
                  <c:v>158.03</c:v>
                </c:pt>
                <c:pt idx="2">
                  <c:v>136.78</c:v>
                </c:pt>
                <c:pt idx="3">
                  <c:v>115.93</c:v>
                </c:pt>
                <c:pt idx="4">
                  <c:v>95.91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3-4E56-8E49-ABE9B7B30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290.31</c:v>
                </c:pt>
                <c:pt idx="1">
                  <c:v>272.95999999999998</c:v>
                </c:pt>
                <c:pt idx="2">
                  <c:v>260.95999999999998</c:v>
                </c:pt>
                <c:pt idx="3">
                  <c:v>240.07</c:v>
                </c:pt>
                <c:pt idx="4">
                  <c:v>224.81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E3-4E56-8E49-ABE9B7B30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109.1</c:v>
                </c:pt>
                <c:pt idx="1">
                  <c:v>108.15</c:v>
                </c:pt>
                <c:pt idx="2">
                  <c:v>114.11</c:v>
                </c:pt>
                <c:pt idx="3">
                  <c:v>113.84</c:v>
                </c:pt>
                <c:pt idx="4">
                  <c:v>109.31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4-4E75-BAE0-2F94051C4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112.83</c:v>
                </c:pt>
                <c:pt idx="1">
                  <c:v>112.84</c:v>
                </c:pt>
                <c:pt idx="2">
                  <c:v>110.77</c:v>
                </c:pt>
                <c:pt idx="3">
                  <c:v>112.35</c:v>
                </c:pt>
                <c:pt idx="4">
                  <c:v>106.47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44-4E75-BAE0-2F94051C4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62.82</c:v>
                </c:pt>
                <c:pt idx="1">
                  <c:v>63.97</c:v>
                </c:pt>
                <c:pt idx="2">
                  <c:v>60.48</c:v>
                </c:pt>
                <c:pt idx="3">
                  <c:v>61.29</c:v>
                </c:pt>
                <c:pt idx="4">
                  <c:v>64.55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D-4666-8021-D67D2FDDD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73.86</c:v>
                </c:pt>
                <c:pt idx="1">
                  <c:v>73.849999999999994</c:v>
                </c:pt>
                <c:pt idx="2">
                  <c:v>73.180000000000007</c:v>
                </c:pt>
                <c:pt idx="3">
                  <c:v>73.05</c:v>
                </c:pt>
                <c:pt idx="4">
                  <c:v>77.53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BD-4666-8021-D67D2FDDD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【313.43】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【224.81】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55" zoomScale="70" zoomScaleNormal="7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山形県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用水供給事業</v>
      </c>
      <c r="Q8" s="44"/>
      <c r="R8" s="44"/>
      <c r="S8" s="44"/>
      <c r="T8" s="44"/>
      <c r="U8" s="44"/>
      <c r="V8" s="44"/>
      <c r="W8" s="44" t="str">
        <f>データ!$L$6</f>
        <v>B</v>
      </c>
      <c r="X8" s="44"/>
      <c r="Y8" s="44"/>
      <c r="Z8" s="44"/>
      <c r="AA8" s="44"/>
      <c r="AB8" s="44"/>
      <c r="AC8" s="44"/>
      <c r="AD8" s="44" t="str">
        <f>データ!$M$6</f>
        <v>自治体職員</v>
      </c>
      <c r="AE8" s="44"/>
      <c r="AF8" s="44"/>
      <c r="AG8" s="44"/>
      <c r="AH8" s="44"/>
      <c r="AI8" s="44"/>
      <c r="AJ8" s="44"/>
      <c r="AK8" s="2"/>
      <c r="AL8" s="45">
        <f>データ!$R$6</f>
        <v>1042396</v>
      </c>
      <c r="AM8" s="45"/>
      <c r="AN8" s="45"/>
      <c r="AO8" s="45"/>
      <c r="AP8" s="45"/>
      <c r="AQ8" s="45"/>
      <c r="AR8" s="45"/>
      <c r="AS8" s="45"/>
      <c r="AT8" s="46">
        <f>データ!$S$6</f>
        <v>9323.15</v>
      </c>
      <c r="AU8" s="47"/>
      <c r="AV8" s="47"/>
      <c r="AW8" s="47"/>
      <c r="AX8" s="47"/>
      <c r="AY8" s="47"/>
      <c r="AZ8" s="47"/>
      <c r="BA8" s="47"/>
      <c r="BB8" s="48">
        <f>データ!$T$6</f>
        <v>111.81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94.14</v>
      </c>
      <c r="J10" s="47"/>
      <c r="K10" s="47"/>
      <c r="L10" s="47"/>
      <c r="M10" s="47"/>
      <c r="N10" s="47"/>
      <c r="O10" s="81"/>
      <c r="P10" s="48">
        <f>データ!$P$6</f>
        <v>98.94</v>
      </c>
      <c r="Q10" s="48"/>
      <c r="R10" s="48"/>
      <c r="S10" s="48"/>
      <c r="T10" s="48"/>
      <c r="U10" s="48"/>
      <c r="V10" s="48"/>
      <c r="W10" s="45">
        <f>データ!$Q$6</f>
        <v>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929229</v>
      </c>
      <c r="AM10" s="45"/>
      <c r="AN10" s="45"/>
      <c r="AO10" s="45"/>
      <c r="AP10" s="45"/>
      <c r="AQ10" s="45"/>
      <c r="AR10" s="45"/>
      <c r="AS10" s="45"/>
      <c r="AT10" s="46">
        <f>データ!$V$6</f>
        <v>1928.08</v>
      </c>
      <c r="AU10" s="47"/>
      <c r="AV10" s="47"/>
      <c r="AW10" s="47"/>
      <c r="AX10" s="47"/>
      <c r="AY10" s="47"/>
      <c r="AZ10" s="47"/>
      <c r="BA10" s="47"/>
      <c r="BB10" s="48">
        <f>データ!$W$6</f>
        <v>481.95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110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111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【107.33】</v>
      </c>
      <c r="F85" s="13" t="str">
        <f>データ!AS6</f>
        <v>【8.81】</v>
      </c>
      <c r="G85" s="13" t="str">
        <f>データ!BD6</f>
        <v>【313.43】</v>
      </c>
      <c r="H85" s="13" t="str">
        <f>データ!BO6</f>
        <v>【224.81】</v>
      </c>
      <c r="I85" s="13" t="str">
        <f>データ!BZ6</f>
        <v>【106.47】</v>
      </c>
      <c r="J85" s="13" t="str">
        <f>データ!CK6</f>
        <v>【77.53】</v>
      </c>
      <c r="K85" s="13" t="str">
        <f>データ!CV6</f>
        <v>【61.45】</v>
      </c>
      <c r="L85" s="13" t="str">
        <f>データ!DG6</f>
        <v>【100.29】</v>
      </c>
      <c r="M85" s="13" t="str">
        <f>データ!DR6</f>
        <v>【59.51】</v>
      </c>
      <c r="N85" s="13" t="str">
        <f>データ!EC6</f>
        <v>【32.38】</v>
      </c>
      <c r="O85" s="13" t="str">
        <f>データ!EN6</f>
        <v>【0.40】</v>
      </c>
    </row>
  </sheetData>
  <sheetProtection algorithmName="SHA-512" hashValue="NBtMzqOiBzOLmz+o4xb+RrVTOFC8+N0kVHW6qdy379PDiaXAREa6ICYbt4tf4QHmh15s/GCOkORLh6Uk3dJiQA==" saltValue="7RM/Njx6xaZKtk2ugxsSZA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60003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2</v>
      </c>
      <c r="H6" s="20" t="str">
        <f t="shared" si="3"/>
        <v>山形県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用水供給事業</v>
      </c>
      <c r="L6" s="20" t="str">
        <f t="shared" si="3"/>
        <v>B</v>
      </c>
      <c r="M6" s="20" t="str">
        <f t="shared" si="3"/>
        <v>自治体職員</v>
      </c>
      <c r="N6" s="21" t="str">
        <f t="shared" si="3"/>
        <v>-</v>
      </c>
      <c r="O6" s="21">
        <f t="shared" si="3"/>
        <v>94.14</v>
      </c>
      <c r="P6" s="21">
        <f t="shared" si="3"/>
        <v>98.94</v>
      </c>
      <c r="Q6" s="21">
        <f t="shared" si="3"/>
        <v>0</v>
      </c>
      <c r="R6" s="21">
        <f t="shared" si="3"/>
        <v>1042396</v>
      </c>
      <c r="S6" s="21">
        <f t="shared" si="3"/>
        <v>9323.15</v>
      </c>
      <c r="T6" s="21">
        <f t="shared" si="3"/>
        <v>111.81</v>
      </c>
      <c r="U6" s="21">
        <f t="shared" si="3"/>
        <v>929229</v>
      </c>
      <c r="V6" s="21">
        <f t="shared" si="3"/>
        <v>1928.08</v>
      </c>
      <c r="W6" s="21">
        <f t="shared" si="3"/>
        <v>481.95</v>
      </c>
      <c r="X6" s="22">
        <f>IF(X7="",NA(),X7)</f>
        <v>111.31</v>
      </c>
      <c r="Y6" s="22">
        <f t="shared" ref="Y6:AG6" si="4">IF(Y7="",NA(),Y7)</f>
        <v>110.73</v>
      </c>
      <c r="Z6" s="22">
        <f t="shared" si="4"/>
        <v>115.65</v>
      </c>
      <c r="AA6" s="22">
        <f t="shared" si="4"/>
        <v>115.98</v>
      </c>
      <c r="AB6" s="22">
        <f t="shared" si="4"/>
        <v>113.11</v>
      </c>
      <c r="AC6" s="22">
        <f t="shared" si="4"/>
        <v>112.98</v>
      </c>
      <c r="AD6" s="22">
        <f t="shared" si="4"/>
        <v>112.91</v>
      </c>
      <c r="AE6" s="22">
        <f t="shared" si="4"/>
        <v>111.13</v>
      </c>
      <c r="AF6" s="22">
        <f t="shared" si="4"/>
        <v>112.49</v>
      </c>
      <c r="AG6" s="22">
        <f t="shared" si="4"/>
        <v>107.33</v>
      </c>
      <c r="AH6" s="21" t="str">
        <f>IF(AH7="","",IF(AH7="-","【-】","【"&amp;SUBSTITUTE(TEXT(AH7,"#,##0.00"),"-","△")&amp;"】"))</f>
        <v>【107.33】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10.49</v>
      </c>
      <c r="AO6" s="22">
        <f t="shared" si="5"/>
        <v>9.92</v>
      </c>
      <c r="AP6" s="22">
        <f t="shared" si="5"/>
        <v>12.29</v>
      </c>
      <c r="AQ6" s="22">
        <f t="shared" si="5"/>
        <v>8.77</v>
      </c>
      <c r="AR6" s="22">
        <f t="shared" si="5"/>
        <v>8.81</v>
      </c>
      <c r="AS6" s="21" t="str">
        <f>IF(AS7="","",IF(AS7="-","【-】","【"&amp;SUBSTITUTE(TEXT(AS7,"#,##0.00"),"-","△")&amp;"】"))</f>
        <v>【8.81】</v>
      </c>
      <c r="AT6" s="22">
        <f>IF(AT7="",NA(),AT7)</f>
        <v>1162.7</v>
      </c>
      <c r="AU6" s="22">
        <f t="shared" ref="AU6:BC6" si="6">IF(AU7="",NA(),AU7)</f>
        <v>1292.4000000000001</v>
      </c>
      <c r="AV6" s="22">
        <f t="shared" si="6"/>
        <v>1225.54</v>
      </c>
      <c r="AW6" s="22">
        <f t="shared" si="6"/>
        <v>1259.5</v>
      </c>
      <c r="AX6" s="22">
        <f t="shared" si="6"/>
        <v>1179.25</v>
      </c>
      <c r="AY6" s="22">
        <f t="shared" si="6"/>
        <v>258.49</v>
      </c>
      <c r="AZ6" s="22">
        <f t="shared" si="6"/>
        <v>271.10000000000002</v>
      </c>
      <c r="BA6" s="22">
        <f t="shared" si="6"/>
        <v>284.45</v>
      </c>
      <c r="BB6" s="22">
        <f t="shared" si="6"/>
        <v>309.23</v>
      </c>
      <c r="BC6" s="22">
        <f t="shared" si="6"/>
        <v>313.43</v>
      </c>
      <c r="BD6" s="21" t="str">
        <f>IF(BD7="","",IF(BD7="-","【-】","【"&amp;SUBSTITUTE(TEXT(BD7,"#,##0.00"),"-","△")&amp;"】"))</f>
        <v>【313.43】</v>
      </c>
      <c r="BE6" s="22">
        <f>IF(BE7="",NA(),BE7)</f>
        <v>179.22</v>
      </c>
      <c r="BF6" s="22">
        <f t="shared" ref="BF6:BN6" si="7">IF(BF7="",NA(),BF7)</f>
        <v>158.03</v>
      </c>
      <c r="BG6" s="22">
        <f t="shared" si="7"/>
        <v>136.78</v>
      </c>
      <c r="BH6" s="22">
        <f t="shared" si="7"/>
        <v>115.93</v>
      </c>
      <c r="BI6" s="22">
        <f t="shared" si="7"/>
        <v>95.91</v>
      </c>
      <c r="BJ6" s="22">
        <f t="shared" si="7"/>
        <v>290.31</v>
      </c>
      <c r="BK6" s="22">
        <f t="shared" si="7"/>
        <v>272.95999999999998</v>
      </c>
      <c r="BL6" s="22">
        <f t="shared" si="7"/>
        <v>260.95999999999998</v>
      </c>
      <c r="BM6" s="22">
        <f t="shared" si="7"/>
        <v>240.07</v>
      </c>
      <c r="BN6" s="22">
        <f t="shared" si="7"/>
        <v>224.81</v>
      </c>
      <c r="BO6" s="21" t="str">
        <f>IF(BO7="","",IF(BO7="-","【-】","【"&amp;SUBSTITUTE(TEXT(BO7,"#,##0.00"),"-","△")&amp;"】"))</f>
        <v>【224.81】</v>
      </c>
      <c r="BP6" s="22">
        <f>IF(BP7="",NA(),BP7)</f>
        <v>109.1</v>
      </c>
      <c r="BQ6" s="22">
        <f t="shared" ref="BQ6:BY6" si="8">IF(BQ7="",NA(),BQ7)</f>
        <v>108.15</v>
      </c>
      <c r="BR6" s="22">
        <f t="shared" si="8"/>
        <v>114.11</v>
      </c>
      <c r="BS6" s="22">
        <f t="shared" si="8"/>
        <v>113.84</v>
      </c>
      <c r="BT6" s="22">
        <f t="shared" si="8"/>
        <v>109.31</v>
      </c>
      <c r="BU6" s="22">
        <f t="shared" si="8"/>
        <v>112.83</v>
      </c>
      <c r="BV6" s="22">
        <f t="shared" si="8"/>
        <v>112.84</v>
      </c>
      <c r="BW6" s="22">
        <f t="shared" si="8"/>
        <v>110.77</v>
      </c>
      <c r="BX6" s="22">
        <f t="shared" si="8"/>
        <v>112.35</v>
      </c>
      <c r="BY6" s="22">
        <f t="shared" si="8"/>
        <v>106.47</v>
      </c>
      <c r="BZ6" s="21" t="str">
        <f>IF(BZ7="","",IF(BZ7="-","【-】","【"&amp;SUBSTITUTE(TEXT(BZ7,"#,##0.00"),"-","△")&amp;"】"))</f>
        <v>【106.47】</v>
      </c>
      <c r="CA6" s="22">
        <f>IF(CA7="",NA(),CA7)</f>
        <v>62.82</v>
      </c>
      <c r="CB6" s="22">
        <f t="shared" ref="CB6:CJ6" si="9">IF(CB7="",NA(),CB7)</f>
        <v>63.97</v>
      </c>
      <c r="CC6" s="22">
        <f t="shared" si="9"/>
        <v>60.48</v>
      </c>
      <c r="CD6" s="22">
        <f t="shared" si="9"/>
        <v>61.29</v>
      </c>
      <c r="CE6" s="22">
        <f t="shared" si="9"/>
        <v>64.55</v>
      </c>
      <c r="CF6" s="22">
        <f t="shared" si="9"/>
        <v>73.86</v>
      </c>
      <c r="CG6" s="22">
        <f t="shared" si="9"/>
        <v>73.849999999999994</v>
      </c>
      <c r="CH6" s="22">
        <f t="shared" si="9"/>
        <v>73.180000000000007</v>
      </c>
      <c r="CI6" s="22">
        <f t="shared" si="9"/>
        <v>73.05</v>
      </c>
      <c r="CJ6" s="22">
        <f t="shared" si="9"/>
        <v>77.53</v>
      </c>
      <c r="CK6" s="21" t="str">
        <f>IF(CK7="","",IF(CK7="-","【-】","【"&amp;SUBSTITUTE(TEXT(CK7,"#,##0.00"),"-","△")&amp;"】"))</f>
        <v>【77.53】</v>
      </c>
      <c r="CL6" s="22">
        <f>IF(CL7="",NA(),CL7)</f>
        <v>59.32</v>
      </c>
      <c r="CM6" s="22">
        <f t="shared" ref="CM6:CU6" si="10">IF(CM7="",NA(),CM7)</f>
        <v>58.66</v>
      </c>
      <c r="CN6" s="22">
        <f t="shared" si="10"/>
        <v>58.82</v>
      </c>
      <c r="CO6" s="22">
        <f t="shared" si="10"/>
        <v>58.02</v>
      </c>
      <c r="CP6" s="22">
        <f t="shared" si="10"/>
        <v>57.31</v>
      </c>
      <c r="CQ6" s="22">
        <f t="shared" si="10"/>
        <v>61.77</v>
      </c>
      <c r="CR6" s="22">
        <f t="shared" si="10"/>
        <v>61.69</v>
      </c>
      <c r="CS6" s="22">
        <f t="shared" si="10"/>
        <v>62.26</v>
      </c>
      <c r="CT6" s="22">
        <f t="shared" si="10"/>
        <v>62.22</v>
      </c>
      <c r="CU6" s="22">
        <f t="shared" si="10"/>
        <v>61.45</v>
      </c>
      <c r="CV6" s="21" t="str">
        <f>IF(CV7="","",IF(CV7="-","【-】","【"&amp;SUBSTITUTE(TEXT(CV7,"#,##0.00"),"-","△")&amp;"】"))</f>
        <v>【61.45】</v>
      </c>
      <c r="CW6" s="22">
        <f>IF(CW7="",NA(),CW7)</f>
        <v>100</v>
      </c>
      <c r="CX6" s="22">
        <f t="shared" ref="CX6:DF6" si="11">IF(CX7="",NA(),CX7)</f>
        <v>100</v>
      </c>
      <c r="CY6" s="22">
        <f t="shared" si="11"/>
        <v>100</v>
      </c>
      <c r="CZ6" s="22">
        <f t="shared" si="11"/>
        <v>100</v>
      </c>
      <c r="DA6" s="22">
        <f t="shared" si="11"/>
        <v>100</v>
      </c>
      <c r="DB6" s="22">
        <f t="shared" si="11"/>
        <v>100.08</v>
      </c>
      <c r="DC6" s="22">
        <f t="shared" si="11"/>
        <v>100</v>
      </c>
      <c r="DD6" s="22">
        <f t="shared" si="11"/>
        <v>100.16</v>
      </c>
      <c r="DE6" s="22">
        <f t="shared" si="11"/>
        <v>100.28</v>
      </c>
      <c r="DF6" s="22">
        <f t="shared" si="11"/>
        <v>100.29</v>
      </c>
      <c r="DG6" s="21" t="str">
        <f>IF(DG7="","",IF(DG7="-","【-】","【"&amp;SUBSTITUTE(TEXT(DG7,"#,##0.00"),"-","△")&amp;"】"))</f>
        <v>【100.29】</v>
      </c>
      <c r="DH6" s="22">
        <f>IF(DH7="",NA(),DH7)</f>
        <v>51.24</v>
      </c>
      <c r="DI6" s="22">
        <f t="shared" ref="DI6:DQ6" si="12">IF(DI7="",NA(),DI7)</f>
        <v>52.64</v>
      </c>
      <c r="DJ6" s="22">
        <f t="shared" si="12"/>
        <v>54.38</v>
      </c>
      <c r="DK6" s="22">
        <f t="shared" si="12"/>
        <v>56.1</v>
      </c>
      <c r="DL6" s="22">
        <f t="shared" si="12"/>
        <v>57.78</v>
      </c>
      <c r="DM6" s="22">
        <f t="shared" si="12"/>
        <v>55.77</v>
      </c>
      <c r="DN6" s="22">
        <f t="shared" si="12"/>
        <v>56.48</v>
      </c>
      <c r="DO6" s="22">
        <f t="shared" si="12"/>
        <v>57.5</v>
      </c>
      <c r="DP6" s="22">
        <f t="shared" si="12"/>
        <v>58.52</v>
      </c>
      <c r="DQ6" s="22">
        <f t="shared" si="12"/>
        <v>59.51</v>
      </c>
      <c r="DR6" s="21" t="str">
        <f>IF(DR7="","",IF(DR7="-","【-】","【"&amp;SUBSTITUTE(TEXT(DR7,"#,##0.00"),"-","△")&amp;"】"))</f>
        <v>【59.51】</v>
      </c>
      <c r="DS6" s="21">
        <f>IF(DS7="",NA(),DS7)</f>
        <v>0</v>
      </c>
      <c r="DT6" s="21">
        <f t="shared" ref="DT6:EB6" si="13">IF(DT7="",NA(),DT7)</f>
        <v>0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>
        <f t="shared" si="13"/>
        <v>25.84</v>
      </c>
      <c r="DY6" s="22">
        <f t="shared" si="13"/>
        <v>27.61</v>
      </c>
      <c r="DZ6" s="22">
        <f t="shared" si="13"/>
        <v>30.3</v>
      </c>
      <c r="EA6" s="22">
        <f t="shared" si="13"/>
        <v>31.74</v>
      </c>
      <c r="EB6" s="22">
        <f t="shared" si="13"/>
        <v>32.380000000000003</v>
      </c>
      <c r="EC6" s="21" t="str">
        <f>IF(EC7="","",IF(EC7="-","【-】","【"&amp;SUBSTITUTE(TEXT(EC7,"#,##0.00"),"-","△")&amp;"】"))</f>
        <v>【32.38】</v>
      </c>
      <c r="ED6" s="22">
        <f>IF(ED7="",NA(),ED7)</f>
        <v>1.69</v>
      </c>
      <c r="EE6" s="21">
        <f t="shared" ref="EE6:EM6" si="14">IF(EE7="",NA(),EE7)</f>
        <v>0</v>
      </c>
      <c r="EF6" s="22">
        <f t="shared" si="14"/>
        <v>0.02</v>
      </c>
      <c r="EG6" s="22">
        <f t="shared" si="14"/>
        <v>0.02</v>
      </c>
      <c r="EH6" s="21">
        <f t="shared" si="14"/>
        <v>0</v>
      </c>
      <c r="EI6" s="22">
        <f t="shared" si="14"/>
        <v>0.24</v>
      </c>
      <c r="EJ6" s="22">
        <f t="shared" si="14"/>
        <v>0.2</v>
      </c>
      <c r="EK6" s="22">
        <f t="shared" si="14"/>
        <v>0.32</v>
      </c>
      <c r="EL6" s="22">
        <f t="shared" si="14"/>
        <v>0.28000000000000003</v>
      </c>
      <c r="EM6" s="22">
        <f t="shared" si="14"/>
        <v>0.4</v>
      </c>
      <c r="EN6" s="21" t="str">
        <f>IF(EN7="","",IF(EN7="-","【-】","【"&amp;SUBSTITUTE(TEXT(EN7,"#,##0.00"),"-","△")&amp;"】"))</f>
        <v>【0.40】</v>
      </c>
    </row>
    <row r="7" spans="1:144" s="23" customFormat="1" x14ac:dyDescent="0.15">
      <c r="A7" s="15"/>
      <c r="B7" s="24">
        <v>2022</v>
      </c>
      <c r="C7" s="24">
        <v>60003</v>
      </c>
      <c r="D7" s="24">
        <v>46</v>
      </c>
      <c r="E7" s="24">
        <v>1</v>
      </c>
      <c r="F7" s="24">
        <v>0</v>
      </c>
      <c r="G7" s="24">
        <v>2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94.14</v>
      </c>
      <c r="P7" s="25">
        <v>98.94</v>
      </c>
      <c r="Q7" s="25">
        <v>0</v>
      </c>
      <c r="R7" s="25">
        <v>1042396</v>
      </c>
      <c r="S7" s="25">
        <v>9323.15</v>
      </c>
      <c r="T7" s="25">
        <v>111.81</v>
      </c>
      <c r="U7" s="25">
        <v>929229</v>
      </c>
      <c r="V7" s="25">
        <v>1928.08</v>
      </c>
      <c r="W7" s="25">
        <v>481.95</v>
      </c>
      <c r="X7" s="25">
        <v>111.31</v>
      </c>
      <c r="Y7" s="25">
        <v>110.73</v>
      </c>
      <c r="Z7" s="25">
        <v>115.65</v>
      </c>
      <c r="AA7" s="25">
        <v>115.98</v>
      </c>
      <c r="AB7" s="25">
        <v>113.11</v>
      </c>
      <c r="AC7" s="25">
        <v>112.98</v>
      </c>
      <c r="AD7" s="25">
        <v>112.91</v>
      </c>
      <c r="AE7" s="25">
        <v>111.13</v>
      </c>
      <c r="AF7" s="25">
        <v>112.49</v>
      </c>
      <c r="AG7" s="25">
        <v>107.33</v>
      </c>
      <c r="AH7" s="25">
        <v>107.33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10.49</v>
      </c>
      <c r="AO7" s="25">
        <v>9.92</v>
      </c>
      <c r="AP7" s="25">
        <v>12.29</v>
      </c>
      <c r="AQ7" s="25">
        <v>8.77</v>
      </c>
      <c r="AR7" s="25">
        <v>8.81</v>
      </c>
      <c r="AS7" s="25">
        <v>8.81</v>
      </c>
      <c r="AT7" s="25">
        <v>1162.7</v>
      </c>
      <c r="AU7" s="25">
        <v>1292.4000000000001</v>
      </c>
      <c r="AV7" s="25">
        <v>1225.54</v>
      </c>
      <c r="AW7" s="25">
        <v>1259.5</v>
      </c>
      <c r="AX7" s="25">
        <v>1179.25</v>
      </c>
      <c r="AY7" s="25">
        <v>258.49</v>
      </c>
      <c r="AZ7" s="25">
        <v>271.10000000000002</v>
      </c>
      <c r="BA7" s="25">
        <v>284.45</v>
      </c>
      <c r="BB7" s="25">
        <v>309.23</v>
      </c>
      <c r="BC7" s="25">
        <v>313.43</v>
      </c>
      <c r="BD7" s="25">
        <v>313.43</v>
      </c>
      <c r="BE7" s="25">
        <v>179.22</v>
      </c>
      <c r="BF7" s="25">
        <v>158.03</v>
      </c>
      <c r="BG7" s="25">
        <v>136.78</v>
      </c>
      <c r="BH7" s="25">
        <v>115.93</v>
      </c>
      <c r="BI7" s="25">
        <v>95.91</v>
      </c>
      <c r="BJ7" s="25">
        <v>290.31</v>
      </c>
      <c r="BK7" s="25">
        <v>272.95999999999998</v>
      </c>
      <c r="BL7" s="25">
        <v>260.95999999999998</v>
      </c>
      <c r="BM7" s="25">
        <v>240.07</v>
      </c>
      <c r="BN7" s="25">
        <v>224.81</v>
      </c>
      <c r="BO7" s="25">
        <v>224.81</v>
      </c>
      <c r="BP7" s="25">
        <v>109.1</v>
      </c>
      <c r="BQ7" s="25">
        <v>108.15</v>
      </c>
      <c r="BR7" s="25">
        <v>114.11</v>
      </c>
      <c r="BS7" s="25">
        <v>113.84</v>
      </c>
      <c r="BT7" s="25">
        <v>109.31</v>
      </c>
      <c r="BU7" s="25">
        <v>112.83</v>
      </c>
      <c r="BV7" s="25">
        <v>112.84</v>
      </c>
      <c r="BW7" s="25">
        <v>110.77</v>
      </c>
      <c r="BX7" s="25">
        <v>112.35</v>
      </c>
      <c r="BY7" s="25">
        <v>106.47</v>
      </c>
      <c r="BZ7" s="25">
        <v>106.47</v>
      </c>
      <c r="CA7" s="25">
        <v>62.82</v>
      </c>
      <c r="CB7" s="25">
        <v>63.97</v>
      </c>
      <c r="CC7" s="25">
        <v>60.48</v>
      </c>
      <c r="CD7" s="25">
        <v>61.29</v>
      </c>
      <c r="CE7" s="25">
        <v>64.55</v>
      </c>
      <c r="CF7" s="25">
        <v>73.86</v>
      </c>
      <c r="CG7" s="25">
        <v>73.849999999999994</v>
      </c>
      <c r="CH7" s="25">
        <v>73.180000000000007</v>
      </c>
      <c r="CI7" s="25">
        <v>73.05</v>
      </c>
      <c r="CJ7" s="25">
        <v>77.53</v>
      </c>
      <c r="CK7" s="25">
        <v>77.53</v>
      </c>
      <c r="CL7" s="25">
        <v>59.32</v>
      </c>
      <c r="CM7" s="25">
        <v>58.66</v>
      </c>
      <c r="CN7" s="25">
        <v>58.82</v>
      </c>
      <c r="CO7" s="25">
        <v>58.02</v>
      </c>
      <c r="CP7" s="25">
        <v>57.31</v>
      </c>
      <c r="CQ7" s="25">
        <v>61.77</v>
      </c>
      <c r="CR7" s="25">
        <v>61.69</v>
      </c>
      <c r="CS7" s="25">
        <v>62.26</v>
      </c>
      <c r="CT7" s="25">
        <v>62.22</v>
      </c>
      <c r="CU7" s="25">
        <v>61.45</v>
      </c>
      <c r="CV7" s="25">
        <v>61.45</v>
      </c>
      <c r="CW7" s="25">
        <v>100</v>
      </c>
      <c r="CX7" s="25">
        <v>100</v>
      </c>
      <c r="CY7" s="25">
        <v>100</v>
      </c>
      <c r="CZ7" s="25">
        <v>100</v>
      </c>
      <c r="DA7" s="25">
        <v>100</v>
      </c>
      <c r="DB7" s="25">
        <v>100.08</v>
      </c>
      <c r="DC7" s="25">
        <v>100</v>
      </c>
      <c r="DD7" s="25">
        <v>100.16</v>
      </c>
      <c r="DE7" s="25">
        <v>100.28</v>
      </c>
      <c r="DF7" s="25">
        <v>100.29</v>
      </c>
      <c r="DG7" s="25">
        <v>100.29</v>
      </c>
      <c r="DH7" s="25">
        <v>51.24</v>
      </c>
      <c r="DI7" s="25">
        <v>52.64</v>
      </c>
      <c r="DJ7" s="25">
        <v>54.38</v>
      </c>
      <c r="DK7" s="25">
        <v>56.1</v>
      </c>
      <c r="DL7" s="25">
        <v>57.78</v>
      </c>
      <c r="DM7" s="25">
        <v>55.77</v>
      </c>
      <c r="DN7" s="25">
        <v>56.48</v>
      </c>
      <c r="DO7" s="25">
        <v>57.5</v>
      </c>
      <c r="DP7" s="25">
        <v>58.52</v>
      </c>
      <c r="DQ7" s="25">
        <v>59.51</v>
      </c>
      <c r="DR7" s="25">
        <v>59.51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25.84</v>
      </c>
      <c r="DY7" s="25">
        <v>27.61</v>
      </c>
      <c r="DZ7" s="25">
        <v>30.3</v>
      </c>
      <c r="EA7" s="25">
        <v>31.74</v>
      </c>
      <c r="EB7" s="25">
        <v>32.380000000000003</v>
      </c>
      <c r="EC7" s="25">
        <v>32.380000000000003</v>
      </c>
      <c r="ED7" s="25">
        <v>1.69</v>
      </c>
      <c r="EE7" s="25">
        <v>0</v>
      </c>
      <c r="EF7" s="25">
        <v>0.02</v>
      </c>
      <c r="EG7" s="25">
        <v>0.02</v>
      </c>
      <c r="EH7" s="25">
        <v>0</v>
      </c>
      <c r="EI7" s="25">
        <v>0.24</v>
      </c>
      <c r="EJ7" s="25">
        <v>0.2</v>
      </c>
      <c r="EK7" s="25">
        <v>0.32</v>
      </c>
      <c r="EL7" s="25">
        <v>0.28000000000000003</v>
      </c>
      <c r="EM7" s="25">
        <v>0.4</v>
      </c>
      <c r="EN7" s="25">
        <v>0.4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2024-01-29T06:05:45Z</cp:lastPrinted>
  <dcterms:created xsi:type="dcterms:W3CDTF">2023-12-05T00:49:03Z</dcterms:created>
  <dcterms:modified xsi:type="dcterms:W3CDTF">2024-01-29T06:07:36Z</dcterms:modified>
  <cp:category/>
</cp:coreProperties>
</file>