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5地方公営企業決算統計\20　経営比較分析表\02 作業\【経営比較分析表】\"/>
    </mc:Choice>
  </mc:AlternateContent>
  <xr:revisionPtr revIDLastSave="0" documentId="13_ncr:1_{475296F4-CD7E-4605-992A-60A5370491A4}" xr6:coauthVersionLast="36" xr6:coauthVersionMax="36" xr10:uidLastSave="{00000000-0000-0000-0000-000000000000}"/>
  <workbookProtection workbookAlgorithmName="SHA-512" workbookHashValue="q1sI0ajTI8clPi8pNIz+IiqoJoX/lkx3YjARk49dJbb8CWGt/gOd45QgkydRqlOBY8iD8zIsJuvVvvBhjUUyMA==" workbookSaltValue="CZeQ4x4PeP2gk2ZjpzaDHQ==" workbookSpinCount="100000" lockStructure="1"/>
  <bookViews>
    <workbookView xWindow="0" yWindow="0" windowWidth="28800" windowHeight="1041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AA6" i="5"/>
  <c r="Z6" i="5"/>
  <c r="Y6" i="5"/>
  <c r="FZ12" i="4" s="1"/>
  <c r="X6" i="5"/>
  <c r="W6" i="5"/>
  <c r="V6" i="5"/>
  <c r="U6" i="5"/>
  <c r="B12" i="4" s="1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J90" i="4"/>
  <c r="I90" i="4"/>
  <c r="H90" i="4"/>
  <c r="G90" i="4"/>
  <c r="F90" i="4"/>
  <c r="E90" i="4"/>
  <c r="D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FO78" i="4" l="1"/>
  <c r="FL54" i="4"/>
  <c r="FL32" i="4"/>
  <c r="BX78" i="4"/>
  <c r="BX54" i="4"/>
  <c r="BX32" i="4"/>
  <c r="IZ32" i="4"/>
  <c r="MO78" i="4"/>
  <c r="MN54" i="4"/>
  <c r="MN32" i="4"/>
  <c r="JB78" i="4"/>
  <c r="IZ54" i="4"/>
  <c r="C11" i="5"/>
  <c r="D11" i="5"/>
  <c r="E11" i="5"/>
  <c r="B11" i="5"/>
  <c r="DG78" i="4" l="1"/>
  <c r="DD54" i="4"/>
  <c r="DD32" i="4"/>
  <c r="P78" i="4"/>
  <c r="P54" i="4"/>
  <c r="P32" i="4"/>
  <c r="GT78" i="4"/>
  <c r="GR54" i="4"/>
  <c r="KG78" i="4"/>
  <c r="KF54" i="4"/>
  <c r="KF32" i="4"/>
  <c r="GR32" i="4"/>
  <c r="IM78" i="4"/>
  <c r="IK54" i="4"/>
  <c r="IK32" i="4"/>
  <c r="LZ78" i="4"/>
  <c r="LY32" i="4"/>
  <c r="EZ78" i="4"/>
  <c r="EW54" i="4"/>
  <c r="EW32" i="4"/>
  <c r="LY54" i="4"/>
  <c r="BI78" i="4"/>
  <c r="BI54" i="4"/>
  <c r="BI32" i="4"/>
  <c r="LK78" i="4"/>
  <c r="LJ54" i="4"/>
  <c r="LJ32" i="4"/>
  <c r="HX78" i="4"/>
  <c r="HV54" i="4"/>
  <c r="HV32" i="4"/>
  <c r="AT32" i="4"/>
  <c r="EK78" i="4"/>
  <c r="EH54" i="4"/>
  <c r="EH32" i="4"/>
  <c r="AT78" i="4"/>
  <c r="AT54" i="4"/>
  <c r="DS32" i="4"/>
  <c r="AE78" i="4"/>
  <c r="AE54" i="4"/>
  <c r="AE32" i="4"/>
  <c r="DS54" i="4"/>
  <c r="KV78" i="4"/>
  <c r="KU54" i="4"/>
  <c r="KU32" i="4"/>
  <c r="DV78" i="4"/>
  <c r="HI78" i="4"/>
  <c r="HG54" i="4"/>
  <c r="HG32" i="4"/>
</calcChain>
</file>

<file path=xl/sharedStrings.xml><?xml version="1.0" encoding="utf-8"?>
<sst xmlns="http://schemas.openxmlformats.org/spreadsheetml/2006/main" count="345" uniqueCount="196">
  <si>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</si>
  <si>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</si>
  <si>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</si>
  <si>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</si>
  <si>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</si>
  <si>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</si>
  <si>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</si>
  <si>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</si>
  <si>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</si>
  <si>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</si>
  <si>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</si>
  <si>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</si>
  <si>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</si>
  <si>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</si>
  <si>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</si>
  <si>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</si>
  <si>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</si>
  <si>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</si>
  <si>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</si>
  <si>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</si>
  <si>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</si>
  <si>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</si>
  <si>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</si>
  <si>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</si>
  <si>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</si>
  <si>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</si>
  <si>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</si>
  <si>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</si>
  <si>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</si>
  <si>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</si>
  <si>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</si>
  <si>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</si>
  <si>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</si>
  <si>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</si>
  <si>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</si>
  <si>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</si>
  <si>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</si>
  <si>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</si>
  <si>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</si>
  <si>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</si>
  <si>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</si>
  <si>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</si>
  <si>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</si>
  <si>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</si>
  <si>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</si>
  <si>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</si>
  <si>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</si>
  <si>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</si>
  <si>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</si>
  <si>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</si>
  <si>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</si>
  <si>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</si>
  <si>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</si>
  <si>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</si>
  <si>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</si>
  <si>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</si>
  <si>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</si>
  <si>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</si>
  <si>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</si>
  <si>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</si>
  <si>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</si>
  <si>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</si>
  <si>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</si>
  <si>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</si>
  <si>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</si>
  <si>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</si>
  <si>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</si>
  <si>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</si>
  <si>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</si>
  <si>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</si>
  <si>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</si>
  <si>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</si>
  <si>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</si>
  <si>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</si>
  <si>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</si>
  <si>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</si>
  <si>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</si>
  <si>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</si>
  <si>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</si>
  <si>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</si>
  <si>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</si>
  <si>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</si>
  <si>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</si>
  <si>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</si>
  <si>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</si>
  <si>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</si>
  <si>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</si>
  <si>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</si>
  <si>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</si>
  <si>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</si>
  <si>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</si>
  <si>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</si>
  <si>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</si>
  <si>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</si>
  <si>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</si>
  <si>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</si>
  <si>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</si>
  <si>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</si>
  <si>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</si>
  <si>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</si>
  <si>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</si>
  <si>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</si>
  <si>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</si>
  <si>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</si>
  <si>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</si>
  <si>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</si>
  <si>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</si>
  <si>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</si>
  <si>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</si>
  <si>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</si>
  <si>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</si>
  <si>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</si>
  <si>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</si>
  <si>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</si>
  <si>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</si>
  <si>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</si>
  <si>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</si>
  <si>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</si>
  <si>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</si>
  <si>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</si>
  <si>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</si>
  <si>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</si>
  <si>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</si>
  <si>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</si>
  <si>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</si>
  <si>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</si>
  <si>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</si>
  <si>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</si>
  <si>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</si>
  <si>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</si>
  <si>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</si>
  <si>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</si>
  <si>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</si>
  <si>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</si>
  <si>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</si>
  <si>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</si>
  <si>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</si>
  <si>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</si>
  <si>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</si>
  <si>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</si>
  <si>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</si>
  <si>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</si>
  <si>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</si>
  <si>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</si>
  <si>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</si>
  <si>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</si>
  <si>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</si>
  <si>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</si>
  <si>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</si>
  <si>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</si>
  <si>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</si>
  <si>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</si>
  <si>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</si>
  <si>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</si>
  <si>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</si>
  <si>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</si>
  <si>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</si>
  <si>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</si>
  <si>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</si>
  <si>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</si>
  <si>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</si>
  <si>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</si>
  <si>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</si>
  <si>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</si>
  <si>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</si>
  <si>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</si>
  <si>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</si>
  <si>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</si>
  <si>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</si>
  <si>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</si>
  <si>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</si>
  <si>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</si>
  <si>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</si>
  <si>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</si>
  <si>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</si>
  <si>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</si>
  <si>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</si>
  <si>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精神医療センター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</si>
  <si>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</si>
  <si>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</si>
  <si>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</si>
  <si>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</si>
  <si>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</si>
  <si>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</si>
  <si>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</si>
  <si>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</si>
  <si>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</si>
  <si>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</si>
  <si>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</si>
  <si>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</si>
  <si>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</si>
  <si>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</si>
  <si>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「重度かつ慢性期」「児童・思春期」「依存症」に対する精神科医療の提供を中心に行いながら、精神科救急入院患者の受入の拡充を図る。
　精神科医療機関、障害福祉サービス事業者との連携、訪問看護等の患者の地域生活支援等により、長期入院患者の地域移行を促進する。
　精神疾患への早期介入により、精神障害発症の予防に対する役割を担う。
　災害派遣精神医療チーム（DPAT）に参加し、被災地域での精神科医療及び精神保健活動を支援する。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</si>
  <si>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</si>
  <si>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r>
      <rPr>
        <sz val="9"/>
        <rFont val="ＭＳ ゴシック"/>
        <family val="3"/>
        <charset val="128"/>
      </rPr>
      <t>　精神科専門病院であり、一般会計繰入金を受けて、経常収支比率が概ね100％を上回っている状況であるが、医業収支比率の類似病院平均との大きな乖離が続いている。また、令和2年度以降、新型コロナウイルス感染症の影響もあり、従前よりも病床利用率が低くなっている。稼働病床削減による規模適正化を図っているが、一般会計負担縮減の観点から、一層効率的な運営が求められる状況にある。</t>
    </r>
    <r>
      <rPr>
        <sz val="9"/>
        <color theme="1"/>
        <rFont val="ＭＳ ゴシック"/>
        <family val="3"/>
        <charset val="128"/>
      </rPr>
      <t xml:space="preserve">
（各指標の類似病院平均との比較等）
①経常収支比率：数値が低い
②医業収支比率：数値が低い
③修正医業収支比率：数値が低い
④病床利用率：数値が低い
⑤入院患者１人１日当たり収益：数値が低い
⑥外来患者１人１日当たり収益：同水準
⑦職員給与費対医業収益比率：数値が高い
⑧材料費対医業収益比率：数値が高い</t>
    </r>
    <phoneticPr fontId="5"/>
  </si>
  <si>
    <t>　建物の老朽化度合いは中程度だが、器械備品については、令和元年度に高額の器械備品を更新したため、償却率が低くなっている。
（各指標の類似病院平均との比較等）
①有形固定資産減価償却率：数値が高い
②器械備品減価償却率：数値が高い
③１床当たり有形固定資産：同水準</t>
    <rPh sb="112" eb="113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</si>
</sst>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36.700000000000003</c:v>
                </c:pt>
                <c:pt idx="2">
                  <c:v>32.700000000000003</c:v>
                </c:pt>
                <c:pt idx="3">
                  <c:v>30.8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8-4663-9103-706F0445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69.8</c:v>
                </c:pt>
                <c:pt idx="2">
                  <c:v>65.3</c:v>
                </c:pt>
                <c:pt idx="3">
                  <c:v>63.1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8-4663-9103-706F0445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8229</c:v>
                </c:pt>
                <c:pt idx="1">
                  <c:v>8297</c:v>
                </c:pt>
                <c:pt idx="2">
                  <c:v>8730</c:v>
                </c:pt>
                <c:pt idx="3">
                  <c:v>8721</c:v>
                </c:pt>
                <c:pt idx="4">
                  <c:v>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E-439A-BE6C-4279D11D0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8518</c:v>
                </c:pt>
                <c:pt idx="1">
                  <c:v>7891</c:v>
                </c:pt>
                <c:pt idx="2">
                  <c:v>8706</c:v>
                </c:pt>
                <c:pt idx="3">
                  <c:v>8691</c:v>
                </c:pt>
                <c:pt idx="4">
                  <c:v>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E-439A-BE6C-4279D11D0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17743</c:v>
                </c:pt>
                <c:pt idx="1">
                  <c:v>18283</c:v>
                </c:pt>
                <c:pt idx="2">
                  <c:v>18268</c:v>
                </c:pt>
                <c:pt idx="3">
                  <c:v>18407</c:v>
                </c:pt>
                <c:pt idx="4">
                  <c:v>18393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2A9-806F-D04D77E74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21418</c:v>
                </c:pt>
                <c:pt idx="1">
                  <c:v>21604</c:v>
                </c:pt>
                <c:pt idx="2">
                  <c:v>22234</c:v>
                </c:pt>
                <c:pt idx="3">
                  <c:v>22875</c:v>
                </c:pt>
                <c:pt idx="4">
                  <c:v>23419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2A9-806F-D04D77E74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</c:v>
                </c:pt>
                <c:pt idx="1">
                  <c:v>0.1</c:v>
                </c:pt>
                <c:pt idx="2">
                  <c:v>2.2000000000000002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2-4083-B7D5-1D56A599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176.9</c:v>
                </c:pt>
                <c:pt idx="1">
                  <c:v>177.9</c:v>
                </c:pt>
                <c:pt idx="2">
                  <c:v>197.8</c:v>
                </c:pt>
                <c:pt idx="3">
                  <c:v>171</c:v>
                </c:pt>
                <c:pt idx="4">
                  <c:v>160.5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2-4083-B7D5-1D56A599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39.5</c:v>
                </c:pt>
                <c:pt idx="2">
                  <c:v>38.200000000000003</c:v>
                </c:pt>
                <c:pt idx="3">
                  <c:v>36.799999999999997</c:v>
                </c:pt>
                <c:pt idx="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BFF-8688-D609BA0B6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66.2</c:v>
                </c:pt>
                <c:pt idx="1">
                  <c:v>64.5</c:v>
                </c:pt>
                <c:pt idx="2">
                  <c:v>61.9</c:v>
                </c:pt>
                <c:pt idx="3">
                  <c:v>61.7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BFF-8688-D609BA0B6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39.5</c:v>
                </c:pt>
                <c:pt idx="2">
                  <c:v>38.200000000000003</c:v>
                </c:pt>
                <c:pt idx="3">
                  <c:v>36.799999999999997</c:v>
                </c:pt>
                <c:pt idx="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7-4E2F-A445-4134570EB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66.900000000000006</c:v>
                </c:pt>
                <c:pt idx="2">
                  <c:v>64.8</c:v>
                </c:pt>
                <c:pt idx="3">
                  <c:v>64.099999999999994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7-4E2F-A445-4134570EB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100.4</c:v>
                </c:pt>
                <c:pt idx="2">
                  <c:v>99.2</c:v>
                </c:pt>
                <c:pt idx="3">
                  <c:v>102.3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6-481A-80BA-EC7A7C362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99.7</c:v>
                </c:pt>
                <c:pt idx="2">
                  <c:v>102.3</c:v>
                </c:pt>
                <c:pt idx="3">
                  <c:v>103.5</c:v>
                </c:pt>
                <c:pt idx="4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6-481A-80BA-EC7A7C362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</c:v>
                </c:pt>
                <c:pt idx="2">
                  <c:v>64.900000000000006</c:v>
                </c:pt>
                <c:pt idx="3">
                  <c:v>67</c:v>
                </c:pt>
                <c:pt idx="4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8-4369-B48E-06719FA00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52.3</c:v>
                </c:pt>
                <c:pt idx="2">
                  <c:v>54</c:v>
                </c:pt>
                <c:pt idx="3">
                  <c:v>55.1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8-4369-B48E-06719FA00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57.4</c:v>
                </c:pt>
                <c:pt idx="2">
                  <c:v>61.9</c:v>
                </c:pt>
                <c:pt idx="3">
                  <c:v>67.099999999999994</c:v>
                </c:pt>
                <c:pt idx="4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6-4364-8080-9671468B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69.5</c:v>
                </c:pt>
                <c:pt idx="2">
                  <c:v>67.5</c:v>
                </c:pt>
                <c:pt idx="3">
                  <c:v>68.7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6-4364-8080-9671468B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26993768</c:v>
                </c:pt>
                <c:pt idx="1">
                  <c:v>27885340</c:v>
                </c:pt>
                <c:pt idx="2">
                  <c:v>28052198</c:v>
                </c:pt>
                <c:pt idx="3">
                  <c:v>28089820</c:v>
                </c:pt>
                <c:pt idx="4">
                  <c:v>28149403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3-42DA-80C9-AA56EB100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27722473</c:v>
                </c:pt>
                <c:pt idx="1">
                  <c:v>27879712</c:v>
                </c:pt>
                <c:pt idx="2">
                  <c:v>28287536</c:v>
                </c:pt>
                <c:pt idx="3">
                  <c:v>28070344</c:v>
                </c:pt>
                <c:pt idx="4">
                  <c:v>28458752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3-42DA-80C9-AA56EB100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11.1</c:v>
                </c:pt>
                <c:pt idx="1">
                  <c:v>11.5</c:v>
                </c:pt>
                <c:pt idx="2">
                  <c:v>11.6</c:v>
                </c:pt>
                <c:pt idx="3">
                  <c:v>11.5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6-4B34-A9F4-44689915B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8.1</c:v>
                </c:pt>
                <c:pt idx="2">
                  <c:v>7.9</c:v>
                </c:pt>
                <c:pt idx="3">
                  <c:v>7.7</c:v>
                </c:pt>
                <c:pt idx="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6-4B34-A9F4-44689915B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187.8</c:v>
                </c:pt>
                <c:pt idx="2">
                  <c:v>185.2</c:v>
                </c:pt>
                <c:pt idx="3">
                  <c:v>190.8</c:v>
                </c:pt>
                <c:pt idx="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1-4C92-8A8B-0272E4DBC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89.7</c:v>
                </c:pt>
                <c:pt idx="2">
                  <c:v>92.2</c:v>
                </c:pt>
                <c:pt idx="3">
                  <c:v>91.4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1-4C92-8A8B-0272E4DBC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V46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新潟県　精神医療センター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2" t="str">
        <f>データ!K6</f>
        <v>条例全部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72" t="str">
        <f>データ!L6</f>
        <v>病院事業</v>
      </c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4"/>
      <c r="CN8" s="72" t="str">
        <f>データ!M6</f>
        <v>精神科病院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4"/>
      <c r="EG8" s="72" t="str">
        <f>データ!N6</f>
        <v>精神病院</v>
      </c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4"/>
      <c r="FZ8" s="72" t="str">
        <f>データ!O7</f>
        <v>自治体職員</v>
      </c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4"/>
      <c r="ID8" s="75" t="str">
        <f>データ!Z6</f>
        <v>-</v>
      </c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7"/>
      <c r="JW8" s="75" t="str">
        <f>データ!AA6</f>
        <v>-</v>
      </c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7"/>
      <c r="LP8" s="75" t="str">
        <f>データ!AB6</f>
        <v>-</v>
      </c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7"/>
      <c r="NI8" s="3"/>
      <c r="NJ8" s="78" t="s">
        <v>10</v>
      </c>
      <c r="NK8" s="79"/>
      <c r="NL8" s="80" t="s">
        <v>11</v>
      </c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1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82" t="s">
        <v>20</v>
      </c>
      <c r="NK9" s="83"/>
      <c r="NL9" s="84" t="s">
        <v>21</v>
      </c>
      <c r="NM9" s="84"/>
      <c r="NN9" s="84"/>
      <c r="NO9" s="84"/>
      <c r="NP9" s="84"/>
      <c r="NQ9" s="84"/>
      <c r="NR9" s="84"/>
      <c r="NS9" s="84"/>
      <c r="NT9" s="84"/>
      <c r="NU9" s="84"/>
      <c r="NV9" s="84"/>
      <c r="NW9" s="85"/>
      <c r="NX9" s="3"/>
    </row>
    <row r="10" spans="1:388" ht="18.75" customHeight="1" x14ac:dyDescent="0.15">
      <c r="A10" s="2"/>
      <c r="B10" s="72" t="str">
        <f>データ!P6</f>
        <v>直営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75">
        <f>データ!Q6</f>
        <v>4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7"/>
      <c r="CN10" s="72" t="str">
        <f>データ!R6</f>
        <v>-</v>
      </c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4"/>
      <c r="EG10" s="72" t="str">
        <f>データ!S6</f>
        <v>-</v>
      </c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4"/>
      <c r="FZ10" s="72" t="str">
        <f>データ!T6</f>
        <v>臨</v>
      </c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4"/>
      <c r="ID10" s="75">
        <f>データ!AC6</f>
        <v>400</v>
      </c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7"/>
      <c r="JW10" s="75" t="str">
        <f>データ!AD6</f>
        <v>-</v>
      </c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7"/>
      <c r="LP10" s="75">
        <f>データ!AE6</f>
        <v>400</v>
      </c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7"/>
      <c r="NI10" s="2"/>
      <c r="NJ10" s="86" t="s">
        <v>22</v>
      </c>
      <c r="NK10" s="87"/>
      <c r="NL10" s="88" t="s">
        <v>23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9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75">
        <f>データ!U6</f>
        <v>2163908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7"/>
      <c r="AU12" s="75">
        <f>データ!V6</f>
        <v>21502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7"/>
      <c r="CN12" s="72" t="str">
        <f>データ!W6</f>
        <v>非該当</v>
      </c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4"/>
      <c r="EG12" s="72" t="str">
        <f>データ!X6</f>
        <v>非該当</v>
      </c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4"/>
      <c r="FZ12" s="72" t="str">
        <f>データ!Y6</f>
        <v>１５：１</v>
      </c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4"/>
      <c r="ID12" s="75" t="str">
        <f>データ!AF6</f>
        <v>-</v>
      </c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7"/>
      <c r="JW12" s="75" t="str">
        <f>データ!AG6</f>
        <v>-</v>
      </c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7"/>
      <c r="LP12" s="75" t="str">
        <f>データ!AH6</f>
        <v>-</v>
      </c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7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192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101.1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100.4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99.2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102.3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100.4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40.299999999999997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39.5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38.200000000000003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36.799999999999997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36.299999999999997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40.299999999999997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39.5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38.200000000000003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36.799999999999997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36.299999999999997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38.799999999999997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36.700000000000003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32.700000000000003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30.8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31.1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99.7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102.3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102.5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68.400000000000006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66.900000000000006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64.8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64.099999999999994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64.099999999999994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66.2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64.5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61.9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61.7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61.5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69.8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65.3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63.1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62.3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37" t="s">
        <v>194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195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17743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18283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18268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18407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18393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8229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8297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8730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8721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8701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184.7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187.8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185.2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190.8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197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11.1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11.5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11.6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11.5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11.6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21418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21604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22234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22875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23419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8518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7891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8706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8691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8761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87.6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89.7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92.2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91.4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84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7.9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8.1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7.9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7.7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7.3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193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2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0.1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2.2000000000000002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63.4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63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64.900000000000006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67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68.8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82.5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57.4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61.9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67.099999999999994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72.5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26993768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27885340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28052198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28089820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28149403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176.9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177.9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197.8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171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160.5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50.2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52.3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55.1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52.2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68.2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69.5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67.5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68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27722473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27879712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28287536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28070344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28458752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 x14ac:dyDescent="0.15">
      <c r="B85" s="152" t="s">
        <v>88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JP4S/aGXIsYt5ZdS4ne1psTJEZ5jELyEOjW+65L0iKSpbP0CbHOr4Gz02k3o341KNJqFif1G2gBwWCKzmE+42A==" saltValue="Epb3rfedg9oY4ksoe0QcNw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118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119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121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158</v>
      </c>
      <c r="AV5" s="49" t="s">
        <v>148</v>
      </c>
      <c r="AW5" s="49" t="s">
        <v>159</v>
      </c>
      <c r="AX5" s="49" t="s">
        <v>150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160</v>
      </c>
      <c r="BF5" s="49" t="s">
        <v>161</v>
      </c>
      <c r="BG5" s="49" t="s">
        <v>162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160</v>
      </c>
      <c r="BQ5" s="49" t="s">
        <v>163</v>
      </c>
      <c r="BR5" s="49" t="s">
        <v>148</v>
      </c>
      <c r="BS5" s="49" t="s">
        <v>149</v>
      </c>
      <c r="BT5" s="49" t="s">
        <v>164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165</v>
      </c>
      <c r="CB5" s="49" t="s">
        <v>158</v>
      </c>
      <c r="CC5" s="49" t="s">
        <v>148</v>
      </c>
      <c r="CD5" s="49" t="s">
        <v>149</v>
      </c>
      <c r="CE5" s="49" t="s">
        <v>166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146</v>
      </c>
      <c r="CM5" s="49" t="s">
        <v>147</v>
      </c>
      <c r="CN5" s="49" t="s">
        <v>167</v>
      </c>
      <c r="CO5" s="49" t="s">
        <v>159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168</v>
      </c>
      <c r="CX5" s="49" t="s">
        <v>163</v>
      </c>
      <c r="CY5" s="49" t="s">
        <v>167</v>
      </c>
      <c r="CZ5" s="49" t="s">
        <v>169</v>
      </c>
      <c r="DA5" s="49" t="s">
        <v>170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146</v>
      </c>
      <c r="DI5" s="49" t="s">
        <v>147</v>
      </c>
      <c r="DJ5" s="49" t="s">
        <v>148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168</v>
      </c>
      <c r="DT5" s="49" t="s">
        <v>158</v>
      </c>
      <c r="DU5" s="49" t="s">
        <v>171</v>
      </c>
      <c r="DV5" s="49" t="s">
        <v>172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158</v>
      </c>
      <c r="EF5" s="49" t="s">
        <v>148</v>
      </c>
      <c r="EG5" s="49" t="s">
        <v>169</v>
      </c>
      <c r="EH5" s="49" t="s">
        <v>164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160</v>
      </c>
      <c r="EP5" s="49" t="s">
        <v>147</v>
      </c>
      <c r="EQ5" s="49" t="s">
        <v>148</v>
      </c>
      <c r="ER5" s="49" t="s">
        <v>159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173</v>
      </c>
      <c r="EZ5" s="49" t="s">
        <v>165</v>
      </c>
      <c r="FA5" s="49" t="s">
        <v>163</v>
      </c>
      <c r="FB5" s="49" t="s">
        <v>148</v>
      </c>
      <c r="FC5" s="49" t="s">
        <v>149</v>
      </c>
      <c r="FD5" s="49" t="s">
        <v>166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174</v>
      </c>
      <c r="B6" s="50">
        <f>B8</f>
        <v>2022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15</v>
      </c>
      <c r="H6" s="158" t="str">
        <f>IF(H8&lt;&gt;I8,H8,"")&amp;IF(I8&lt;&gt;J8,I8,"")&amp;"　"&amp;J8</f>
        <v>新潟県　精神医療センター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精神科病院</v>
      </c>
      <c r="N6" s="50" t="str">
        <f>N8</f>
        <v>精神病院</v>
      </c>
      <c r="O6" s="50" t="str">
        <f>O8</f>
        <v>自治体職員</v>
      </c>
      <c r="P6" s="50" t="str">
        <f>P8</f>
        <v>直営</v>
      </c>
      <c r="Q6" s="51">
        <f t="shared" ref="Q6:AH6" si="3">Q8</f>
        <v>4</v>
      </c>
      <c r="R6" s="50" t="str">
        <f t="shared" si="3"/>
        <v>-</v>
      </c>
      <c r="S6" s="50" t="str">
        <f t="shared" si="3"/>
        <v>-</v>
      </c>
      <c r="T6" s="50" t="str">
        <f t="shared" si="3"/>
        <v>臨</v>
      </c>
      <c r="U6" s="51">
        <f>U8</f>
        <v>2163908</v>
      </c>
      <c r="V6" s="51">
        <f>V8</f>
        <v>21502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 t="str">
        <f t="shared" si="3"/>
        <v>-</v>
      </c>
      <c r="AA6" s="51" t="str">
        <f t="shared" si="3"/>
        <v>-</v>
      </c>
      <c r="AB6" s="51" t="str">
        <f t="shared" si="3"/>
        <v>-</v>
      </c>
      <c r="AC6" s="51">
        <f t="shared" si="3"/>
        <v>400</v>
      </c>
      <c r="AD6" s="51" t="str">
        <f t="shared" si="3"/>
        <v>-</v>
      </c>
      <c r="AE6" s="51">
        <f t="shared" si="3"/>
        <v>400</v>
      </c>
      <c r="AF6" s="51" t="str">
        <f t="shared" si="3"/>
        <v>-</v>
      </c>
      <c r="AG6" s="51" t="str">
        <f t="shared" si="3"/>
        <v>-</v>
      </c>
      <c r="AH6" s="51" t="str">
        <f t="shared" si="3"/>
        <v>-</v>
      </c>
      <c r="AI6" s="52">
        <f>IF(AI8="-",NA(),AI8)</f>
        <v>101.1</v>
      </c>
      <c r="AJ6" s="52">
        <f t="shared" ref="AJ6:AR6" si="5">IF(AJ8="-",NA(),AJ8)</f>
        <v>100.4</v>
      </c>
      <c r="AK6" s="52">
        <f t="shared" si="5"/>
        <v>99.2</v>
      </c>
      <c r="AL6" s="52">
        <f t="shared" si="5"/>
        <v>102.3</v>
      </c>
      <c r="AM6" s="52">
        <f t="shared" si="5"/>
        <v>100.4</v>
      </c>
      <c r="AN6" s="52">
        <f t="shared" si="5"/>
        <v>100.9</v>
      </c>
      <c r="AO6" s="52">
        <f t="shared" si="5"/>
        <v>99.7</v>
      </c>
      <c r="AP6" s="52">
        <f t="shared" si="5"/>
        <v>102.3</v>
      </c>
      <c r="AQ6" s="52">
        <f t="shared" si="5"/>
        <v>103.5</v>
      </c>
      <c r="AR6" s="52">
        <f t="shared" si="5"/>
        <v>102.5</v>
      </c>
      <c r="AS6" s="52" t="str">
        <f>IF(AS8="-","【-】","【"&amp;SUBSTITUTE(TEXT(AS8,"#,##0.0"),"-","△")&amp;"】")</f>
        <v>【103.5】</v>
      </c>
      <c r="AT6" s="52">
        <f>IF(AT8="-",NA(),AT8)</f>
        <v>40.299999999999997</v>
      </c>
      <c r="AU6" s="52">
        <f t="shared" ref="AU6:BC6" si="6">IF(AU8="-",NA(),AU8)</f>
        <v>39.5</v>
      </c>
      <c r="AV6" s="52">
        <f t="shared" si="6"/>
        <v>38.200000000000003</v>
      </c>
      <c r="AW6" s="52">
        <f t="shared" si="6"/>
        <v>36.799999999999997</v>
      </c>
      <c r="AX6" s="52">
        <f t="shared" si="6"/>
        <v>36.299999999999997</v>
      </c>
      <c r="AY6" s="52">
        <f t="shared" si="6"/>
        <v>68.400000000000006</v>
      </c>
      <c r="AZ6" s="52">
        <f t="shared" si="6"/>
        <v>66.900000000000006</v>
      </c>
      <c r="BA6" s="52">
        <f t="shared" si="6"/>
        <v>64.8</v>
      </c>
      <c r="BB6" s="52">
        <f t="shared" si="6"/>
        <v>64.099999999999994</v>
      </c>
      <c r="BC6" s="52">
        <f t="shared" si="6"/>
        <v>64.099999999999994</v>
      </c>
      <c r="BD6" s="52" t="str">
        <f>IF(BD8="-","【-】","【"&amp;SUBSTITUTE(TEXT(BD8,"#,##0.0"),"-","△")&amp;"】")</f>
        <v>【86.4】</v>
      </c>
      <c r="BE6" s="52">
        <f>IF(BE8="-",NA(),BE8)</f>
        <v>40.299999999999997</v>
      </c>
      <c r="BF6" s="52">
        <f t="shared" ref="BF6:BN6" si="7">IF(BF8="-",NA(),BF8)</f>
        <v>39.5</v>
      </c>
      <c r="BG6" s="52">
        <f t="shared" si="7"/>
        <v>38.200000000000003</v>
      </c>
      <c r="BH6" s="52">
        <f t="shared" si="7"/>
        <v>36.799999999999997</v>
      </c>
      <c r="BI6" s="52">
        <f t="shared" si="7"/>
        <v>36.299999999999997</v>
      </c>
      <c r="BJ6" s="52">
        <f t="shared" si="7"/>
        <v>66.2</v>
      </c>
      <c r="BK6" s="52">
        <f t="shared" si="7"/>
        <v>64.5</v>
      </c>
      <c r="BL6" s="52">
        <f t="shared" si="7"/>
        <v>61.9</v>
      </c>
      <c r="BM6" s="52">
        <f t="shared" si="7"/>
        <v>61.7</v>
      </c>
      <c r="BN6" s="52">
        <f t="shared" si="7"/>
        <v>61.5</v>
      </c>
      <c r="BO6" s="52" t="str">
        <f>IF(BO8="-","【-】","【"&amp;SUBSTITUTE(TEXT(BO8,"#,##0.0"),"-","△")&amp;"】")</f>
        <v>【83.7】</v>
      </c>
      <c r="BP6" s="52">
        <f>IF(BP8="-",NA(),BP8)</f>
        <v>38.799999999999997</v>
      </c>
      <c r="BQ6" s="52">
        <f t="shared" ref="BQ6:BY6" si="8">IF(BQ8="-",NA(),BQ8)</f>
        <v>36.700000000000003</v>
      </c>
      <c r="BR6" s="52">
        <f t="shared" si="8"/>
        <v>32.700000000000003</v>
      </c>
      <c r="BS6" s="52">
        <f t="shared" si="8"/>
        <v>30.8</v>
      </c>
      <c r="BT6" s="52">
        <f t="shared" si="8"/>
        <v>31.1</v>
      </c>
      <c r="BU6" s="52">
        <f t="shared" si="8"/>
        <v>72.099999999999994</v>
      </c>
      <c r="BV6" s="52">
        <f t="shared" si="8"/>
        <v>69.8</v>
      </c>
      <c r="BW6" s="52">
        <f t="shared" si="8"/>
        <v>65.3</v>
      </c>
      <c r="BX6" s="52">
        <f t="shared" si="8"/>
        <v>63.1</v>
      </c>
      <c r="BY6" s="52">
        <f t="shared" si="8"/>
        <v>62.3</v>
      </c>
      <c r="BZ6" s="52" t="str">
        <f>IF(BZ8="-","【-】","【"&amp;SUBSTITUTE(TEXT(BZ8,"#,##0.0"),"-","△")&amp;"】")</f>
        <v>【66.8】</v>
      </c>
      <c r="CA6" s="53">
        <f>IF(CA8="-",NA(),CA8)</f>
        <v>17743</v>
      </c>
      <c r="CB6" s="53">
        <f t="shared" ref="CB6:CJ6" si="9">IF(CB8="-",NA(),CB8)</f>
        <v>18283</v>
      </c>
      <c r="CC6" s="53">
        <f t="shared" si="9"/>
        <v>18268</v>
      </c>
      <c r="CD6" s="53">
        <f t="shared" si="9"/>
        <v>18407</v>
      </c>
      <c r="CE6" s="53">
        <f t="shared" si="9"/>
        <v>18393</v>
      </c>
      <c r="CF6" s="53">
        <f t="shared" si="9"/>
        <v>21418</v>
      </c>
      <c r="CG6" s="53">
        <f t="shared" si="9"/>
        <v>21604</v>
      </c>
      <c r="CH6" s="53">
        <f t="shared" si="9"/>
        <v>22234</v>
      </c>
      <c r="CI6" s="53">
        <f t="shared" si="9"/>
        <v>22875</v>
      </c>
      <c r="CJ6" s="53">
        <f t="shared" si="9"/>
        <v>23419</v>
      </c>
      <c r="CK6" s="52" t="str">
        <f>IF(CK8="-","【-】","【"&amp;SUBSTITUTE(TEXT(CK8,"#,##0"),"-","△")&amp;"】")</f>
        <v>【61,837】</v>
      </c>
      <c r="CL6" s="53">
        <f>IF(CL8="-",NA(),CL8)</f>
        <v>8229</v>
      </c>
      <c r="CM6" s="53">
        <f t="shared" ref="CM6:CU6" si="10">IF(CM8="-",NA(),CM8)</f>
        <v>8297</v>
      </c>
      <c r="CN6" s="53">
        <f t="shared" si="10"/>
        <v>8730</v>
      </c>
      <c r="CO6" s="53">
        <f t="shared" si="10"/>
        <v>8721</v>
      </c>
      <c r="CP6" s="53">
        <f t="shared" si="10"/>
        <v>8701</v>
      </c>
      <c r="CQ6" s="53">
        <f t="shared" si="10"/>
        <v>8518</v>
      </c>
      <c r="CR6" s="53">
        <f t="shared" si="10"/>
        <v>7891</v>
      </c>
      <c r="CS6" s="53">
        <f t="shared" si="10"/>
        <v>8706</v>
      </c>
      <c r="CT6" s="53">
        <f t="shared" si="10"/>
        <v>8691</v>
      </c>
      <c r="CU6" s="53">
        <f t="shared" si="10"/>
        <v>8761</v>
      </c>
      <c r="CV6" s="52" t="str">
        <f>IF(CV8="-","【-】","【"&amp;SUBSTITUTE(TEXT(CV8,"#,##0"),"-","△")&amp;"】")</f>
        <v>【17,600】</v>
      </c>
      <c r="CW6" s="52">
        <f>IF(CW8="-",NA(),CW8)</f>
        <v>184.7</v>
      </c>
      <c r="CX6" s="52">
        <f t="shared" ref="CX6:DF6" si="11">IF(CX8="-",NA(),CX8)</f>
        <v>187.8</v>
      </c>
      <c r="CY6" s="52">
        <f t="shared" si="11"/>
        <v>185.2</v>
      </c>
      <c r="CZ6" s="52">
        <f t="shared" si="11"/>
        <v>190.8</v>
      </c>
      <c r="DA6" s="52">
        <f t="shared" si="11"/>
        <v>197</v>
      </c>
      <c r="DB6" s="52">
        <f t="shared" si="11"/>
        <v>87.6</v>
      </c>
      <c r="DC6" s="52">
        <f t="shared" si="11"/>
        <v>89.7</v>
      </c>
      <c r="DD6" s="52">
        <f t="shared" si="11"/>
        <v>92.2</v>
      </c>
      <c r="DE6" s="52">
        <f t="shared" si="11"/>
        <v>91.4</v>
      </c>
      <c r="DF6" s="52">
        <f t="shared" si="11"/>
        <v>84</v>
      </c>
      <c r="DG6" s="52" t="str">
        <f>IF(DG8="-","【-】","【"&amp;SUBSTITUTE(TEXT(DG8,"#,##0.0"),"-","△")&amp;"】")</f>
        <v>【55.6】</v>
      </c>
      <c r="DH6" s="52">
        <f>IF(DH8="-",NA(),DH8)</f>
        <v>11.1</v>
      </c>
      <c r="DI6" s="52">
        <f t="shared" ref="DI6:DQ6" si="12">IF(DI8="-",NA(),DI8)</f>
        <v>11.5</v>
      </c>
      <c r="DJ6" s="52">
        <f t="shared" si="12"/>
        <v>11.6</v>
      </c>
      <c r="DK6" s="52">
        <f t="shared" si="12"/>
        <v>11.5</v>
      </c>
      <c r="DL6" s="52">
        <f t="shared" si="12"/>
        <v>11.6</v>
      </c>
      <c r="DM6" s="52">
        <f t="shared" si="12"/>
        <v>7.9</v>
      </c>
      <c r="DN6" s="52">
        <f t="shared" si="12"/>
        <v>8.1</v>
      </c>
      <c r="DO6" s="52">
        <f t="shared" si="12"/>
        <v>7.9</v>
      </c>
      <c r="DP6" s="52">
        <f t="shared" si="12"/>
        <v>7.7</v>
      </c>
      <c r="DQ6" s="52">
        <f t="shared" si="12"/>
        <v>7.3</v>
      </c>
      <c r="DR6" s="52" t="str">
        <f>IF(DR8="-","【-】","【"&amp;SUBSTITUTE(TEXT(DR8,"#,##0.0"),"-","△")&amp;"】")</f>
        <v>【25.1】</v>
      </c>
      <c r="DS6" s="52">
        <f>IF(DS8="-",NA(),DS8)</f>
        <v>2</v>
      </c>
      <c r="DT6" s="52">
        <f t="shared" ref="DT6:EB6" si="13">IF(DT8="-",NA(),DT8)</f>
        <v>0.1</v>
      </c>
      <c r="DU6" s="52">
        <f t="shared" si="13"/>
        <v>2.2000000000000002</v>
      </c>
      <c r="DV6" s="52">
        <f t="shared" si="13"/>
        <v>0</v>
      </c>
      <c r="DW6" s="52">
        <f t="shared" si="13"/>
        <v>0</v>
      </c>
      <c r="DX6" s="52">
        <f t="shared" si="13"/>
        <v>176.9</v>
      </c>
      <c r="DY6" s="52">
        <f t="shared" si="13"/>
        <v>177.9</v>
      </c>
      <c r="DZ6" s="52">
        <f t="shared" si="13"/>
        <v>197.8</v>
      </c>
      <c r="EA6" s="52">
        <f t="shared" si="13"/>
        <v>171</v>
      </c>
      <c r="EB6" s="52">
        <f t="shared" si="13"/>
        <v>160.5</v>
      </c>
      <c r="EC6" s="52" t="str">
        <f>IF(EC8="-","【-】","【"&amp;SUBSTITUTE(TEXT(EC8,"#,##0.0"),"-","△")&amp;"】")</f>
        <v>【63.0】</v>
      </c>
      <c r="ED6" s="52">
        <f>IF(ED8="-",NA(),ED8)</f>
        <v>63.4</v>
      </c>
      <c r="EE6" s="52">
        <f t="shared" ref="EE6:EM6" si="14">IF(EE8="-",NA(),EE8)</f>
        <v>63</v>
      </c>
      <c r="EF6" s="52">
        <f t="shared" si="14"/>
        <v>64.900000000000006</v>
      </c>
      <c r="EG6" s="52">
        <f t="shared" si="14"/>
        <v>67</v>
      </c>
      <c r="EH6" s="52">
        <f t="shared" si="14"/>
        <v>68.8</v>
      </c>
      <c r="EI6" s="52">
        <f t="shared" si="14"/>
        <v>50.2</v>
      </c>
      <c r="EJ6" s="52">
        <f t="shared" si="14"/>
        <v>52.3</v>
      </c>
      <c r="EK6" s="52">
        <f t="shared" si="14"/>
        <v>54</v>
      </c>
      <c r="EL6" s="52">
        <f t="shared" si="14"/>
        <v>55.1</v>
      </c>
      <c r="EM6" s="52">
        <f t="shared" si="14"/>
        <v>52.2</v>
      </c>
      <c r="EN6" s="52" t="str">
        <f>IF(EN8="-","【-】","【"&amp;SUBSTITUTE(TEXT(EN8,"#,##0.0"),"-","△")&amp;"】")</f>
        <v>【56.4】</v>
      </c>
      <c r="EO6" s="52">
        <f>IF(EO8="-",NA(),EO8)</f>
        <v>82.5</v>
      </c>
      <c r="EP6" s="52">
        <f t="shared" ref="EP6:EX6" si="15">IF(EP8="-",NA(),EP8)</f>
        <v>57.4</v>
      </c>
      <c r="EQ6" s="52">
        <f t="shared" si="15"/>
        <v>61.9</v>
      </c>
      <c r="ER6" s="52">
        <f t="shared" si="15"/>
        <v>67.099999999999994</v>
      </c>
      <c r="ES6" s="52">
        <f t="shared" si="15"/>
        <v>72.5</v>
      </c>
      <c r="ET6" s="52">
        <f t="shared" si="15"/>
        <v>68.2</v>
      </c>
      <c r="EU6" s="52">
        <f t="shared" si="15"/>
        <v>69.5</v>
      </c>
      <c r="EV6" s="52">
        <f t="shared" si="15"/>
        <v>67.5</v>
      </c>
      <c r="EW6" s="52">
        <f t="shared" si="15"/>
        <v>68.7</v>
      </c>
      <c r="EX6" s="52">
        <f t="shared" si="15"/>
        <v>68</v>
      </c>
      <c r="EY6" s="52" t="str">
        <f>IF(EY8="-","【-】","【"&amp;SUBSTITUTE(TEXT(EY8,"#,##0.0"),"-","△")&amp;"】")</f>
        <v>【70.7】</v>
      </c>
      <c r="EZ6" s="53">
        <f>IF(EZ8="-",NA(),EZ8)</f>
        <v>26993768</v>
      </c>
      <c r="FA6" s="53">
        <f t="shared" ref="FA6:FI6" si="16">IF(FA8="-",NA(),FA8)</f>
        <v>27885340</v>
      </c>
      <c r="FB6" s="53">
        <f t="shared" si="16"/>
        <v>28052198</v>
      </c>
      <c r="FC6" s="53">
        <f t="shared" si="16"/>
        <v>28089820</v>
      </c>
      <c r="FD6" s="53">
        <f t="shared" si="16"/>
        <v>28149403</v>
      </c>
      <c r="FE6" s="53">
        <f t="shared" si="16"/>
        <v>27722473</v>
      </c>
      <c r="FF6" s="53">
        <f t="shared" si="16"/>
        <v>27879712</v>
      </c>
      <c r="FG6" s="53">
        <f t="shared" si="16"/>
        <v>28287536</v>
      </c>
      <c r="FH6" s="53">
        <f t="shared" si="16"/>
        <v>28070344</v>
      </c>
      <c r="FI6" s="53">
        <f t="shared" si="16"/>
        <v>28458752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175</v>
      </c>
      <c r="B7" s="50">
        <f t="shared" ref="B7:AH7" si="17">B8</f>
        <v>2022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15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精神科病院</v>
      </c>
      <c r="N7" s="50" t="str">
        <f>N8</f>
        <v>精神病院</v>
      </c>
      <c r="O7" s="50" t="str">
        <f>O8</f>
        <v>自治体職員</v>
      </c>
      <c r="P7" s="50" t="str">
        <f>P8</f>
        <v>直営</v>
      </c>
      <c r="Q7" s="51">
        <f t="shared" si="17"/>
        <v>4</v>
      </c>
      <c r="R7" s="50" t="str">
        <f t="shared" si="17"/>
        <v>-</v>
      </c>
      <c r="S7" s="50" t="str">
        <f t="shared" si="17"/>
        <v>-</v>
      </c>
      <c r="T7" s="50" t="str">
        <f t="shared" si="17"/>
        <v>臨</v>
      </c>
      <c r="U7" s="51">
        <f>U8</f>
        <v>2163908</v>
      </c>
      <c r="V7" s="51">
        <f>V8</f>
        <v>21502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 t="str">
        <f t="shared" si="17"/>
        <v>-</v>
      </c>
      <c r="AA7" s="51" t="str">
        <f t="shared" si="17"/>
        <v>-</v>
      </c>
      <c r="AB7" s="51" t="str">
        <f t="shared" si="17"/>
        <v>-</v>
      </c>
      <c r="AC7" s="51">
        <f t="shared" si="17"/>
        <v>400</v>
      </c>
      <c r="AD7" s="51" t="str">
        <f t="shared" si="17"/>
        <v>-</v>
      </c>
      <c r="AE7" s="51">
        <f t="shared" si="17"/>
        <v>400</v>
      </c>
      <c r="AF7" s="51" t="str">
        <f t="shared" si="17"/>
        <v>-</v>
      </c>
      <c r="AG7" s="51" t="str">
        <f t="shared" si="17"/>
        <v>-</v>
      </c>
      <c r="AH7" s="51" t="str">
        <f t="shared" si="17"/>
        <v>-</v>
      </c>
      <c r="AI7" s="52">
        <f>AI8</f>
        <v>101.1</v>
      </c>
      <c r="AJ7" s="52">
        <f t="shared" ref="AJ7:AR7" si="18">AJ8</f>
        <v>100.4</v>
      </c>
      <c r="AK7" s="52">
        <f t="shared" si="18"/>
        <v>99.2</v>
      </c>
      <c r="AL7" s="52">
        <f t="shared" si="18"/>
        <v>102.3</v>
      </c>
      <c r="AM7" s="52">
        <f t="shared" si="18"/>
        <v>100.4</v>
      </c>
      <c r="AN7" s="52">
        <f t="shared" si="18"/>
        <v>100.9</v>
      </c>
      <c r="AO7" s="52">
        <f t="shared" si="18"/>
        <v>99.7</v>
      </c>
      <c r="AP7" s="52">
        <f t="shared" si="18"/>
        <v>102.3</v>
      </c>
      <c r="AQ7" s="52">
        <f t="shared" si="18"/>
        <v>103.5</v>
      </c>
      <c r="AR7" s="52">
        <f t="shared" si="18"/>
        <v>102.5</v>
      </c>
      <c r="AS7" s="52"/>
      <c r="AT7" s="52">
        <f>AT8</f>
        <v>40.299999999999997</v>
      </c>
      <c r="AU7" s="52">
        <f t="shared" ref="AU7:BC7" si="19">AU8</f>
        <v>39.5</v>
      </c>
      <c r="AV7" s="52">
        <f t="shared" si="19"/>
        <v>38.200000000000003</v>
      </c>
      <c r="AW7" s="52">
        <f t="shared" si="19"/>
        <v>36.799999999999997</v>
      </c>
      <c r="AX7" s="52">
        <f t="shared" si="19"/>
        <v>36.299999999999997</v>
      </c>
      <c r="AY7" s="52">
        <f t="shared" si="19"/>
        <v>68.400000000000006</v>
      </c>
      <c r="AZ7" s="52">
        <f t="shared" si="19"/>
        <v>66.900000000000006</v>
      </c>
      <c r="BA7" s="52">
        <f t="shared" si="19"/>
        <v>64.8</v>
      </c>
      <c r="BB7" s="52">
        <f t="shared" si="19"/>
        <v>64.099999999999994</v>
      </c>
      <c r="BC7" s="52">
        <f t="shared" si="19"/>
        <v>64.099999999999994</v>
      </c>
      <c r="BD7" s="52"/>
      <c r="BE7" s="52">
        <f>BE8</f>
        <v>40.299999999999997</v>
      </c>
      <c r="BF7" s="52">
        <f t="shared" ref="BF7:BN7" si="20">BF8</f>
        <v>39.5</v>
      </c>
      <c r="BG7" s="52">
        <f t="shared" si="20"/>
        <v>38.200000000000003</v>
      </c>
      <c r="BH7" s="52">
        <f t="shared" si="20"/>
        <v>36.799999999999997</v>
      </c>
      <c r="BI7" s="52">
        <f t="shared" si="20"/>
        <v>36.299999999999997</v>
      </c>
      <c r="BJ7" s="52">
        <f t="shared" si="20"/>
        <v>66.2</v>
      </c>
      <c r="BK7" s="52">
        <f t="shared" si="20"/>
        <v>64.5</v>
      </c>
      <c r="BL7" s="52">
        <f t="shared" si="20"/>
        <v>61.9</v>
      </c>
      <c r="BM7" s="52">
        <f t="shared" si="20"/>
        <v>61.7</v>
      </c>
      <c r="BN7" s="52">
        <f t="shared" si="20"/>
        <v>61.5</v>
      </c>
      <c r="BO7" s="52"/>
      <c r="BP7" s="52">
        <f>BP8</f>
        <v>38.799999999999997</v>
      </c>
      <c r="BQ7" s="52">
        <f t="shared" ref="BQ7:BY7" si="21">BQ8</f>
        <v>36.700000000000003</v>
      </c>
      <c r="BR7" s="52">
        <f t="shared" si="21"/>
        <v>32.700000000000003</v>
      </c>
      <c r="BS7" s="52">
        <f t="shared" si="21"/>
        <v>30.8</v>
      </c>
      <c r="BT7" s="52">
        <f t="shared" si="21"/>
        <v>31.1</v>
      </c>
      <c r="BU7" s="52">
        <f t="shared" si="21"/>
        <v>72.099999999999994</v>
      </c>
      <c r="BV7" s="52">
        <f t="shared" si="21"/>
        <v>69.8</v>
      </c>
      <c r="BW7" s="52">
        <f t="shared" si="21"/>
        <v>65.3</v>
      </c>
      <c r="BX7" s="52">
        <f t="shared" si="21"/>
        <v>63.1</v>
      </c>
      <c r="BY7" s="52">
        <f t="shared" si="21"/>
        <v>62.3</v>
      </c>
      <c r="BZ7" s="52"/>
      <c r="CA7" s="53">
        <f>CA8</f>
        <v>17743</v>
      </c>
      <c r="CB7" s="53">
        <f t="shared" ref="CB7:CJ7" si="22">CB8</f>
        <v>18283</v>
      </c>
      <c r="CC7" s="53">
        <f t="shared" si="22"/>
        <v>18268</v>
      </c>
      <c r="CD7" s="53">
        <f t="shared" si="22"/>
        <v>18407</v>
      </c>
      <c r="CE7" s="53">
        <f t="shared" si="22"/>
        <v>18393</v>
      </c>
      <c r="CF7" s="53">
        <f t="shared" si="22"/>
        <v>21418</v>
      </c>
      <c r="CG7" s="53">
        <f t="shared" si="22"/>
        <v>21604</v>
      </c>
      <c r="CH7" s="53">
        <f t="shared" si="22"/>
        <v>22234</v>
      </c>
      <c r="CI7" s="53">
        <f t="shared" si="22"/>
        <v>22875</v>
      </c>
      <c r="CJ7" s="53">
        <f t="shared" si="22"/>
        <v>23419</v>
      </c>
      <c r="CK7" s="52"/>
      <c r="CL7" s="53">
        <f>CL8</f>
        <v>8229</v>
      </c>
      <c r="CM7" s="53">
        <f t="shared" ref="CM7:CU7" si="23">CM8</f>
        <v>8297</v>
      </c>
      <c r="CN7" s="53">
        <f t="shared" si="23"/>
        <v>8730</v>
      </c>
      <c r="CO7" s="53">
        <f t="shared" si="23"/>
        <v>8721</v>
      </c>
      <c r="CP7" s="53">
        <f t="shared" si="23"/>
        <v>8701</v>
      </c>
      <c r="CQ7" s="53">
        <f t="shared" si="23"/>
        <v>8518</v>
      </c>
      <c r="CR7" s="53">
        <f t="shared" si="23"/>
        <v>7891</v>
      </c>
      <c r="CS7" s="53">
        <f t="shared" si="23"/>
        <v>8706</v>
      </c>
      <c r="CT7" s="53">
        <f t="shared" si="23"/>
        <v>8691</v>
      </c>
      <c r="CU7" s="53">
        <f t="shared" si="23"/>
        <v>8761</v>
      </c>
      <c r="CV7" s="52"/>
      <c r="CW7" s="52">
        <f>CW8</f>
        <v>184.7</v>
      </c>
      <c r="CX7" s="52">
        <f t="shared" ref="CX7:DF7" si="24">CX8</f>
        <v>187.8</v>
      </c>
      <c r="CY7" s="52">
        <f t="shared" si="24"/>
        <v>185.2</v>
      </c>
      <c r="CZ7" s="52">
        <f t="shared" si="24"/>
        <v>190.8</v>
      </c>
      <c r="DA7" s="52">
        <f t="shared" si="24"/>
        <v>197</v>
      </c>
      <c r="DB7" s="52">
        <f t="shared" si="24"/>
        <v>87.6</v>
      </c>
      <c r="DC7" s="52">
        <f t="shared" si="24"/>
        <v>89.7</v>
      </c>
      <c r="DD7" s="52">
        <f t="shared" si="24"/>
        <v>92.2</v>
      </c>
      <c r="DE7" s="52">
        <f t="shared" si="24"/>
        <v>91.4</v>
      </c>
      <c r="DF7" s="52">
        <f t="shared" si="24"/>
        <v>84</v>
      </c>
      <c r="DG7" s="52"/>
      <c r="DH7" s="52">
        <f>DH8</f>
        <v>11.1</v>
      </c>
      <c r="DI7" s="52">
        <f t="shared" ref="DI7:DQ7" si="25">DI8</f>
        <v>11.5</v>
      </c>
      <c r="DJ7" s="52">
        <f t="shared" si="25"/>
        <v>11.6</v>
      </c>
      <c r="DK7" s="52">
        <f t="shared" si="25"/>
        <v>11.5</v>
      </c>
      <c r="DL7" s="52">
        <f t="shared" si="25"/>
        <v>11.6</v>
      </c>
      <c r="DM7" s="52">
        <f t="shared" si="25"/>
        <v>7.9</v>
      </c>
      <c r="DN7" s="52">
        <f t="shared" si="25"/>
        <v>8.1</v>
      </c>
      <c r="DO7" s="52">
        <f t="shared" si="25"/>
        <v>7.9</v>
      </c>
      <c r="DP7" s="52">
        <f t="shared" si="25"/>
        <v>7.7</v>
      </c>
      <c r="DQ7" s="52">
        <f t="shared" si="25"/>
        <v>7.3</v>
      </c>
      <c r="DR7" s="52"/>
      <c r="DS7" s="52">
        <f>DS8</f>
        <v>2</v>
      </c>
      <c r="DT7" s="52">
        <f t="shared" ref="DT7:EB7" si="26">DT8</f>
        <v>0.1</v>
      </c>
      <c r="DU7" s="52">
        <f t="shared" si="26"/>
        <v>2.2000000000000002</v>
      </c>
      <c r="DV7" s="52">
        <f t="shared" si="26"/>
        <v>0</v>
      </c>
      <c r="DW7" s="52">
        <f t="shared" si="26"/>
        <v>0</v>
      </c>
      <c r="DX7" s="52">
        <f t="shared" si="26"/>
        <v>176.9</v>
      </c>
      <c r="DY7" s="52">
        <f t="shared" si="26"/>
        <v>177.9</v>
      </c>
      <c r="DZ7" s="52">
        <f t="shared" si="26"/>
        <v>197.8</v>
      </c>
      <c r="EA7" s="52">
        <f t="shared" si="26"/>
        <v>171</v>
      </c>
      <c r="EB7" s="52">
        <f t="shared" si="26"/>
        <v>160.5</v>
      </c>
      <c r="EC7" s="52"/>
      <c r="ED7" s="52">
        <f>ED8</f>
        <v>63.4</v>
      </c>
      <c r="EE7" s="52">
        <f t="shared" ref="EE7:EM7" si="27">EE8</f>
        <v>63</v>
      </c>
      <c r="EF7" s="52">
        <f t="shared" si="27"/>
        <v>64.900000000000006</v>
      </c>
      <c r="EG7" s="52">
        <f t="shared" si="27"/>
        <v>67</v>
      </c>
      <c r="EH7" s="52">
        <f t="shared" si="27"/>
        <v>68.8</v>
      </c>
      <c r="EI7" s="52">
        <f t="shared" si="27"/>
        <v>50.2</v>
      </c>
      <c r="EJ7" s="52">
        <f t="shared" si="27"/>
        <v>52.3</v>
      </c>
      <c r="EK7" s="52">
        <f t="shared" si="27"/>
        <v>54</v>
      </c>
      <c r="EL7" s="52">
        <f t="shared" si="27"/>
        <v>55.1</v>
      </c>
      <c r="EM7" s="52">
        <f t="shared" si="27"/>
        <v>52.2</v>
      </c>
      <c r="EN7" s="52"/>
      <c r="EO7" s="52">
        <f>EO8</f>
        <v>82.5</v>
      </c>
      <c r="EP7" s="52">
        <f t="shared" ref="EP7:EX7" si="28">EP8</f>
        <v>57.4</v>
      </c>
      <c r="EQ7" s="52">
        <f t="shared" si="28"/>
        <v>61.9</v>
      </c>
      <c r="ER7" s="52">
        <f t="shared" si="28"/>
        <v>67.099999999999994</v>
      </c>
      <c r="ES7" s="52">
        <f t="shared" si="28"/>
        <v>72.5</v>
      </c>
      <c r="ET7" s="52">
        <f t="shared" si="28"/>
        <v>68.2</v>
      </c>
      <c r="EU7" s="52">
        <f t="shared" si="28"/>
        <v>69.5</v>
      </c>
      <c r="EV7" s="52">
        <f t="shared" si="28"/>
        <v>67.5</v>
      </c>
      <c r="EW7" s="52">
        <f t="shared" si="28"/>
        <v>68.7</v>
      </c>
      <c r="EX7" s="52">
        <f t="shared" si="28"/>
        <v>68</v>
      </c>
      <c r="EY7" s="52"/>
      <c r="EZ7" s="53">
        <f>EZ8</f>
        <v>26993768</v>
      </c>
      <c r="FA7" s="53">
        <f t="shared" ref="FA7:FI7" si="29">FA8</f>
        <v>27885340</v>
      </c>
      <c r="FB7" s="53">
        <f t="shared" si="29"/>
        <v>28052198</v>
      </c>
      <c r="FC7" s="53">
        <f t="shared" si="29"/>
        <v>28089820</v>
      </c>
      <c r="FD7" s="53">
        <f t="shared" si="29"/>
        <v>28149403</v>
      </c>
      <c r="FE7" s="53">
        <f t="shared" si="29"/>
        <v>27722473</v>
      </c>
      <c r="FF7" s="53">
        <f t="shared" si="29"/>
        <v>27879712</v>
      </c>
      <c r="FG7" s="53">
        <f t="shared" si="29"/>
        <v>28287536</v>
      </c>
      <c r="FH7" s="53">
        <f t="shared" si="29"/>
        <v>28070344</v>
      </c>
      <c r="FI7" s="53">
        <f t="shared" si="29"/>
        <v>28458752</v>
      </c>
      <c r="FJ7" s="53"/>
    </row>
    <row r="8" spans="1:166" s="54" customFormat="1" x14ac:dyDescent="0.15">
      <c r="A8" s="35"/>
      <c r="B8" s="55">
        <v>2022</v>
      </c>
      <c r="C8" s="55">
        <v>150002</v>
      </c>
      <c r="D8" s="55">
        <v>46</v>
      </c>
      <c r="E8" s="55">
        <v>6</v>
      </c>
      <c r="F8" s="55">
        <v>0</v>
      </c>
      <c r="G8" s="55">
        <v>15</v>
      </c>
      <c r="H8" s="55" t="s">
        <v>176</v>
      </c>
      <c r="I8" s="55" t="s">
        <v>176</v>
      </c>
      <c r="J8" s="55" t="s">
        <v>177</v>
      </c>
      <c r="K8" s="55" t="s">
        <v>178</v>
      </c>
      <c r="L8" s="55" t="s">
        <v>179</v>
      </c>
      <c r="M8" s="55" t="s">
        <v>180</v>
      </c>
      <c r="N8" s="55" t="s">
        <v>181</v>
      </c>
      <c r="O8" s="55" t="s">
        <v>182</v>
      </c>
      <c r="P8" s="55" t="s">
        <v>183</v>
      </c>
      <c r="Q8" s="56">
        <v>4</v>
      </c>
      <c r="R8" s="55" t="s">
        <v>40</v>
      </c>
      <c r="S8" s="55" t="s">
        <v>40</v>
      </c>
      <c r="T8" s="55" t="s">
        <v>184</v>
      </c>
      <c r="U8" s="56">
        <v>2163908</v>
      </c>
      <c r="V8" s="56">
        <v>21502</v>
      </c>
      <c r="W8" s="55" t="s">
        <v>185</v>
      </c>
      <c r="X8" s="55" t="s">
        <v>185</v>
      </c>
      <c r="Y8" s="57" t="s">
        <v>186</v>
      </c>
      <c r="Z8" s="56" t="s">
        <v>40</v>
      </c>
      <c r="AA8" s="56" t="s">
        <v>40</v>
      </c>
      <c r="AB8" s="56" t="s">
        <v>40</v>
      </c>
      <c r="AC8" s="56">
        <v>400</v>
      </c>
      <c r="AD8" s="56" t="s">
        <v>40</v>
      </c>
      <c r="AE8" s="56">
        <v>400</v>
      </c>
      <c r="AF8" s="56" t="s">
        <v>40</v>
      </c>
      <c r="AG8" s="56" t="s">
        <v>40</v>
      </c>
      <c r="AH8" s="56" t="s">
        <v>40</v>
      </c>
      <c r="AI8" s="58">
        <v>101.1</v>
      </c>
      <c r="AJ8" s="58">
        <v>100.4</v>
      </c>
      <c r="AK8" s="58">
        <v>99.2</v>
      </c>
      <c r="AL8" s="58">
        <v>102.3</v>
      </c>
      <c r="AM8" s="58">
        <v>100.4</v>
      </c>
      <c r="AN8" s="58">
        <v>100.9</v>
      </c>
      <c r="AO8" s="58">
        <v>99.7</v>
      </c>
      <c r="AP8" s="58">
        <v>102.3</v>
      </c>
      <c r="AQ8" s="58">
        <v>103.5</v>
      </c>
      <c r="AR8" s="58">
        <v>102.5</v>
      </c>
      <c r="AS8" s="58">
        <v>103.5</v>
      </c>
      <c r="AT8" s="58">
        <v>40.299999999999997</v>
      </c>
      <c r="AU8" s="58">
        <v>39.5</v>
      </c>
      <c r="AV8" s="58">
        <v>38.200000000000003</v>
      </c>
      <c r="AW8" s="58">
        <v>36.799999999999997</v>
      </c>
      <c r="AX8" s="58">
        <v>36.299999999999997</v>
      </c>
      <c r="AY8" s="58">
        <v>68.400000000000006</v>
      </c>
      <c r="AZ8" s="58">
        <v>66.900000000000006</v>
      </c>
      <c r="BA8" s="58">
        <v>64.8</v>
      </c>
      <c r="BB8" s="58">
        <v>64.099999999999994</v>
      </c>
      <c r="BC8" s="58">
        <v>64.099999999999994</v>
      </c>
      <c r="BD8" s="58">
        <v>86.4</v>
      </c>
      <c r="BE8" s="59">
        <v>40.299999999999997</v>
      </c>
      <c r="BF8" s="59">
        <v>39.5</v>
      </c>
      <c r="BG8" s="59">
        <v>38.200000000000003</v>
      </c>
      <c r="BH8" s="59">
        <v>36.799999999999997</v>
      </c>
      <c r="BI8" s="59">
        <v>36.299999999999997</v>
      </c>
      <c r="BJ8" s="59">
        <v>66.2</v>
      </c>
      <c r="BK8" s="59">
        <v>64.5</v>
      </c>
      <c r="BL8" s="59">
        <v>61.9</v>
      </c>
      <c r="BM8" s="59">
        <v>61.7</v>
      </c>
      <c r="BN8" s="59">
        <v>61.5</v>
      </c>
      <c r="BO8" s="59">
        <v>83.7</v>
      </c>
      <c r="BP8" s="58">
        <v>38.799999999999997</v>
      </c>
      <c r="BQ8" s="58">
        <v>36.700000000000003</v>
      </c>
      <c r="BR8" s="58">
        <v>32.700000000000003</v>
      </c>
      <c r="BS8" s="58">
        <v>30.8</v>
      </c>
      <c r="BT8" s="58">
        <v>31.1</v>
      </c>
      <c r="BU8" s="58">
        <v>72.099999999999994</v>
      </c>
      <c r="BV8" s="58">
        <v>69.8</v>
      </c>
      <c r="BW8" s="58">
        <v>65.3</v>
      </c>
      <c r="BX8" s="58">
        <v>63.1</v>
      </c>
      <c r="BY8" s="58">
        <v>62.3</v>
      </c>
      <c r="BZ8" s="58">
        <v>66.8</v>
      </c>
      <c r="CA8" s="59">
        <v>17743</v>
      </c>
      <c r="CB8" s="59">
        <v>18283</v>
      </c>
      <c r="CC8" s="59">
        <v>18268</v>
      </c>
      <c r="CD8" s="59">
        <v>18407</v>
      </c>
      <c r="CE8" s="59">
        <v>18393</v>
      </c>
      <c r="CF8" s="59">
        <v>21418</v>
      </c>
      <c r="CG8" s="59">
        <v>21604</v>
      </c>
      <c r="CH8" s="59">
        <v>22234</v>
      </c>
      <c r="CI8" s="59">
        <v>22875</v>
      </c>
      <c r="CJ8" s="59">
        <v>23419</v>
      </c>
      <c r="CK8" s="58">
        <v>61837</v>
      </c>
      <c r="CL8" s="59">
        <v>8229</v>
      </c>
      <c r="CM8" s="59">
        <v>8297</v>
      </c>
      <c r="CN8" s="59">
        <v>8730</v>
      </c>
      <c r="CO8" s="59">
        <v>8721</v>
      </c>
      <c r="CP8" s="59">
        <v>8701</v>
      </c>
      <c r="CQ8" s="59">
        <v>8518</v>
      </c>
      <c r="CR8" s="59">
        <v>7891</v>
      </c>
      <c r="CS8" s="59">
        <v>8706</v>
      </c>
      <c r="CT8" s="59">
        <v>8691</v>
      </c>
      <c r="CU8" s="59">
        <v>8761</v>
      </c>
      <c r="CV8" s="58">
        <v>17600</v>
      </c>
      <c r="CW8" s="59">
        <v>184.7</v>
      </c>
      <c r="CX8" s="59">
        <v>187.8</v>
      </c>
      <c r="CY8" s="59">
        <v>185.2</v>
      </c>
      <c r="CZ8" s="59">
        <v>190.8</v>
      </c>
      <c r="DA8" s="59">
        <v>197</v>
      </c>
      <c r="DB8" s="59">
        <v>87.6</v>
      </c>
      <c r="DC8" s="59">
        <v>89.7</v>
      </c>
      <c r="DD8" s="59">
        <v>92.2</v>
      </c>
      <c r="DE8" s="59">
        <v>91.4</v>
      </c>
      <c r="DF8" s="59">
        <v>84</v>
      </c>
      <c r="DG8" s="59">
        <v>55.6</v>
      </c>
      <c r="DH8" s="59">
        <v>11.1</v>
      </c>
      <c r="DI8" s="59">
        <v>11.5</v>
      </c>
      <c r="DJ8" s="59">
        <v>11.6</v>
      </c>
      <c r="DK8" s="59">
        <v>11.5</v>
      </c>
      <c r="DL8" s="59">
        <v>11.6</v>
      </c>
      <c r="DM8" s="59">
        <v>7.9</v>
      </c>
      <c r="DN8" s="59">
        <v>8.1</v>
      </c>
      <c r="DO8" s="59">
        <v>7.9</v>
      </c>
      <c r="DP8" s="59">
        <v>7.7</v>
      </c>
      <c r="DQ8" s="59">
        <v>7.3</v>
      </c>
      <c r="DR8" s="59">
        <v>25.1</v>
      </c>
      <c r="DS8" s="59">
        <v>2</v>
      </c>
      <c r="DT8" s="59">
        <v>0.1</v>
      </c>
      <c r="DU8" s="59">
        <v>2.2000000000000002</v>
      </c>
      <c r="DV8" s="59">
        <v>0</v>
      </c>
      <c r="DW8" s="59">
        <v>0</v>
      </c>
      <c r="DX8" s="59">
        <v>176.9</v>
      </c>
      <c r="DY8" s="59">
        <v>177.9</v>
      </c>
      <c r="DZ8" s="59">
        <v>197.8</v>
      </c>
      <c r="EA8" s="59">
        <v>171</v>
      </c>
      <c r="EB8" s="59">
        <v>160.5</v>
      </c>
      <c r="EC8" s="59">
        <v>63</v>
      </c>
      <c r="ED8" s="58">
        <v>63.4</v>
      </c>
      <c r="EE8" s="58">
        <v>63</v>
      </c>
      <c r="EF8" s="58">
        <v>64.900000000000006</v>
      </c>
      <c r="EG8" s="58">
        <v>67</v>
      </c>
      <c r="EH8" s="58">
        <v>68.8</v>
      </c>
      <c r="EI8" s="58">
        <v>50.2</v>
      </c>
      <c r="EJ8" s="58">
        <v>52.3</v>
      </c>
      <c r="EK8" s="58">
        <v>54</v>
      </c>
      <c r="EL8" s="58">
        <v>55.1</v>
      </c>
      <c r="EM8" s="58">
        <v>52.2</v>
      </c>
      <c r="EN8" s="58">
        <v>56.4</v>
      </c>
      <c r="EO8" s="58">
        <v>82.5</v>
      </c>
      <c r="EP8" s="58">
        <v>57.4</v>
      </c>
      <c r="EQ8" s="58">
        <v>61.9</v>
      </c>
      <c r="ER8" s="58">
        <v>67.099999999999994</v>
      </c>
      <c r="ES8" s="58">
        <v>72.5</v>
      </c>
      <c r="ET8" s="58">
        <v>68.2</v>
      </c>
      <c r="EU8" s="58">
        <v>69.5</v>
      </c>
      <c r="EV8" s="58">
        <v>67.5</v>
      </c>
      <c r="EW8" s="58">
        <v>68.7</v>
      </c>
      <c r="EX8" s="58">
        <v>68</v>
      </c>
      <c r="EY8" s="58">
        <v>70.7</v>
      </c>
      <c r="EZ8" s="59">
        <v>26993768</v>
      </c>
      <c r="FA8" s="59">
        <v>27885340</v>
      </c>
      <c r="FB8" s="59">
        <v>28052198</v>
      </c>
      <c r="FC8" s="59">
        <v>28089820</v>
      </c>
      <c r="FD8" s="59">
        <v>28149403</v>
      </c>
      <c r="FE8" s="59">
        <v>27722473</v>
      </c>
      <c r="FF8" s="59">
        <v>27879712</v>
      </c>
      <c r="FG8" s="59">
        <v>28287536</v>
      </c>
      <c r="FH8" s="59">
        <v>28070344</v>
      </c>
      <c r="FI8" s="59">
        <v>28458752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187</v>
      </c>
      <c r="C10" s="62" t="s">
        <v>188</v>
      </c>
      <c r="D10" s="62" t="s">
        <v>189</v>
      </c>
      <c r="E10" s="62" t="s">
        <v>190</v>
      </c>
      <c r="F10" s="62" t="s">
        <v>191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2023-12-20T05:06:53Z</dcterms:created>
  <dcterms:modified xsi:type="dcterms:W3CDTF">2024-02-02T03:10:21Z</dcterms:modified>
  <cp:category/>
</cp:coreProperties>
</file>