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oueikigyo_pref_fukui_lg_jp/Documents/公営企業課/03 経営G/04 経理/★決算統計/∠Ｒ０４/経営分析（総務省）/財政課提出/"/>
    </mc:Choice>
  </mc:AlternateContent>
  <xr:revisionPtr revIDLastSave="2" documentId="13_ncr:1_{901877C8-DCA8-4DA2-9D4D-1DE0FCBB8518}" xr6:coauthVersionLast="47" xr6:coauthVersionMax="47" xr10:uidLastSave="{791741AF-DFDF-4F49-A0F9-329D6FFEE926}"/>
  <workbookProtection workbookAlgorithmName="SHA-512" workbookHashValue="dLw4YS027zB+CMrBwKEVQQkQmUHxj4gWyLIyqjI7SfIzaPHwcaoblt+8O3QR/adlonh6+KMTNh9epvHqUg0N3w==" workbookSaltValue="NYJ0uIeq2+FH9nioSW5J4g==" workbookSpinCount="100000" lockStructure="1"/>
  <bookViews>
    <workbookView xWindow="-289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<sst xmlns="http://schemas.openxmlformats.org/spreadsheetml/2006/main" count="231" uniqueCount="114">
  <si>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</si>
  <si>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</si>
  <si>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</si>
  <si>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</si>
  <si>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</si>
  <si>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</si>
  <si>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</si>
  <si>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</si>
  <si>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</si>
  <si>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</si>
  <si>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</si>
  <si>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</si>
  <si>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</si>
  <si>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</si>
  <si>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</si>
  <si>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</si>
  <si>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</si>
  <si>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</si>
  <si>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</si>
  <si>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</si>
  <si>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</si>
  <si>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</si>
  <si>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</si>
  <si>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</si>
  <si>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</si>
  <si>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</si>
  <si>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</si>
  <si>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</si>
  <si>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　運用開始から２０年以上経過した施設であるため、有形固定資産減価償却率は類似団体平均と同程度となっているが、管渠老朽化率は低いことから、管路以外の施設の老朽化の度合いは高くなっている。
　老朽化対策については、機能維持や安全性確保のため、点検・診断・修繕・更新等のメンテナンスサイクルにより、長寿命化を図り設備投資の抑制や平準化など、中長期的な視点で計画的に進めている。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</si>
  <si>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</si>
  <si>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</si>
  <si>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　現在の経営状況は健全で効率的な経営を行っていると判断できる。
　当事業は供用開始から２０年以上が経過し、塩害や工業排水の腐食成分などによる腐食が進行しており、今後は老朽化対策に伴う更新需要の増大や施設・管路の維持修繕に加え、施設・管路の耐震化が予定されており、多額の費用負担が見込まれる。
　そのため、これらに見合う料金収入の確保および経費削減に努め、より一層経営の健全化・効率化に努めていく必要がある。</t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</si>
  <si>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</si>
  <si>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</si>
  <si>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</si>
  <si>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</si>
  <si>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</si>
  <si>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</si>
  <si>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</si>
  <si>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</si>
  <si>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</si>
  <si>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</si>
  <si>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</si>
  <si>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</si>
  <si>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</si>
  <si>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</si>
  <si>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</si>
  <si>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</si>
  <si>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</si>
  <si>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</si>
  <si>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</si>
  <si>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</si>
  <si>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</si>
  <si>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</si>
  <si>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</si>
  <si>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</si>
  <si>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</si>
  <si>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</si>
  <si>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</si>
  <si>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</si>
  <si>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</si>
  <si>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</si>
  <si>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</si>
  <si>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</si>
  <si>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</si>
  <si>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</si>
  <si>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</si>
  <si>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</si>
  <si>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</si>
  <si>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</si>
  <si>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</si>
  <si>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</si>
  <si>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</si>
  <si>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</si>
  <si>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</si>
  <si>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</si>
  <si>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</si>
  <si>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</si>
  <si>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</si>
  <si>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</si>
  <si>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</si>
  <si>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</si>
  <si>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</si>
  <si>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</si>
  <si>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</si>
  <si>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</si>
  <si>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</si>
  <si>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</si>
  <si>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</si>
  <si>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</si>
  <si>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</si>
  <si>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</si>
  <si>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</si>
  <si>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</si>
  <si>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</si>
  <si>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</si>
  <si>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</si>
  <si>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福井県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</si>
  <si>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</si>
  <si>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</si>
  <si>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</si>
  <si>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</si>
  <si>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</si>
  <si>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</si>
  <si>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</si>
  <si>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</si>
  <si>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</si>
  <si>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</si>
  <si>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</si>
  <si>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</si>
  <si>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</si>
  <si>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</si>
  <si>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</si>
  <si>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今後の老朽化対策・耐震化等の設備投資の増加に備えて、効率的な維持管理や適切な料金設定により、経営の安定と資金確保に努めている。
　施設利用率は類似団体平均値を上回っている。
　その結果、経常収支比率および経費回収率は類似団体を常に上回っており、累積欠損金比率も０％を維持している。
　汚水処理原価は、工場排水を対象として生物処理に加え、ろ過設備や活性炭吸着設備による処理を行っていることから、類似団体平均値を上回っている。
　企業債の残高が無いため、企業債残高対事業規模比率は０％となっている。
　今後も引き続き経営の健全化、効率化に努めていく。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</si>
</sst>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0.78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4-4FF3-AF94-F568F5757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0.3</c:v>
                </c:pt>
                <c:pt idx="2">
                  <c:v>0.17</c:v>
                </c:pt>
                <c:pt idx="3">
                  <c:v>0.34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4-4FF3-AF94-F568F5757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122.02</c:v>
                </c:pt>
                <c:pt idx="1">
                  <c:v>123.06</c:v>
                </c:pt>
                <c:pt idx="2">
                  <c:v>115.05</c:v>
                </c:pt>
                <c:pt idx="3">
                  <c:v>117.94</c:v>
                </c:pt>
                <c:pt idx="4">
                  <c:v>109.29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0-4A12-AFED-98B55A27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118.49</c:v>
                </c:pt>
                <c:pt idx="1">
                  <c:v>117.78</c:v>
                </c:pt>
                <c:pt idx="2">
                  <c:v>103.11</c:v>
                </c:pt>
                <c:pt idx="3">
                  <c:v>103.62</c:v>
                </c:pt>
                <c:pt idx="4">
                  <c:v>100.53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0-4A12-AFED-98B55A27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44.54</c:v>
                </c:pt>
                <c:pt idx="1">
                  <c:v>45.12</c:v>
                </c:pt>
                <c:pt idx="2">
                  <c:v>45.13</c:v>
                </c:pt>
                <c:pt idx="3">
                  <c:v>46.62</c:v>
                </c:pt>
                <c:pt idx="4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B-48EE-9614-93062D27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55.83</c:v>
                </c:pt>
                <c:pt idx="1">
                  <c:v>56.82</c:v>
                </c:pt>
                <c:pt idx="2">
                  <c:v>47.04</c:v>
                </c:pt>
                <c:pt idx="3">
                  <c:v>48.77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B-48EE-9614-93062D27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8-4408-81BF-89CEC5DD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6.92</c:v>
                </c:pt>
                <c:pt idx="2">
                  <c:v>4.4400000000000004</c:v>
                </c:pt>
                <c:pt idx="3">
                  <c:v>5.51</c:v>
                </c:pt>
                <c:pt idx="4">
                  <c:v>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8-4408-81BF-89CEC5DD7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9-40A1-8227-049309E8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0.67</c:v>
                </c:pt>
                <c:pt idx="2">
                  <c:v>270.95</c:v>
                </c:pt>
                <c:pt idx="3">
                  <c:v>260.23</c:v>
                </c:pt>
                <c:pt idx="4">
                  <c:v>269.08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9-40A1-8227-049309E8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794.44</c:v>
                </c:pt>
                <c:pt idx="1">
                  <c:v>657.89</c:v>
                </c:pt>
                <c:pt idx="2">
                  <c:v>564.04999999999995</c:v>
                </c:pt>
                <c:pt idx="3">
                  <c:v>229.26</c:v>
                </c:pt>
                <c:pt idx="4">
                  <c:v>1621.91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0DF-9DA1-D6F6D3FC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611.66</c:v>
                </c:pt>
                <c:pt idx="1">
                  <c:v>574.59</c:v>
                </c:pt>
                <c:pt idx="2">
                  <c:v>333.87</c:v>
                </c:pt>
                <c:pt idx="3">
                  <c:v>274.66000000000003</c:v>
                </c:pt>
                <c:pt idx="4">
                  <c:v>294.39999999999998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E-40DF-9DA1-D6F6D3FC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D-4B6A-899B-0E934773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119.35</c:v>
                </c:pt>
                <c:pt idx="1">
                  <c:v>114.02</c:v>
                </c:pt>
                <c:pt idx="2">
                  <c:v>185.86</c:v>
                </c:pt>
                <c:pt idx="3">
                  <c:v>184.67</c:v>
                </c:pt>
                <c:pt idx="4">
                  <c:v>222.51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D-4B6A-899B-0E934773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126.27</c:v>
                </c:pt>
                <c:pt idx="1">
                  <c:v>131.77000000000001</c:v>
                </c:pt>
                <c:pt idx="2">
                  <c:v>117.09</c:v>
                </c:pt>
                <c:pt idx="3">
                  <c:v>124.02</c:v>
                </c:pt>
                <c:pt idx="4">
                  <c:v>111.5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2-43D9-B611-AEF69FF7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117.7</c:v>
                </c:pt>
                <c:pt idx="1">
                  <c:v>117.91</c:v>
                </c:pt>
                <c:pt idx="2">
                  <c:v>92.2</c:v>
                </c:pt>
                <c:pt idx="3">
                  <c:v>91.68</c:v>
                </c:pt>
                <c:pt idx="4">
                  <c:v>88.54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3D9-B611-AEF69FF76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116.03</c:v>
                </c:pt>
                <c:pt idx="1">
                  <c:v>107.87</c:v>
                </c:pt>
                <c:pt idx="2">
                  <c:v>130.15</c:v>
                </c:pt>
                <c:pt idx="3">
                  <c:v>116.81</c:v>
                </c:pt>
                <c:pt idx="4">
                  <c:v>131.9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1-4C80-9A9D-11BD7970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57.92</c:v>
                </c:pt>
                <c:pt idx="1">
                  <c:v>56.8</c:v>
                </c:pt>
                <c:pt idx="2">
                  <c:v>75.41</c:v>
                </c:pt>
                <c:pt idx="3">
                  <c:v>75.709999999999994</c:v>
                </c:pt>
                <c:pt idx="4">
                  <c:v>78.31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1-4C80-9A9D-11BD7970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61.53</c:v>
                </c:pt>
                <c:pt idx="2">
                  <c:v>54.4</c:v>
                </c:pt>
                <c:pt idx="3">
                  <c:v>65.8</c:v>
                </c:pt>
                <c:pt idx="4">
                  <c:v>51.52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766-93CE-52CC0F10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9.5</c:v>
                </c:pt>
                <c:pt idx="1">
                  <c:v>8.93</c:v>
                </c:pt>
                <c:pt idx="2">
                  <c:v>12.46</c:v>
                </c:pt>
                <c:pt idx="3">
                  <c:v>12.6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6-4766-93CE-52CC0F10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1-4916-B7C3-D7C09469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0.54</c:v>
                </c:pt>
                <c:pt idx="2">
                  <c:v>0.52</c:v>
                </c:pt>
                <c:pt idx="3">
                  <c:v>0.66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1-4916-B7C3-D7C094697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福井県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特定公共下水道</v>
      </c>
      <c r="Q8" s="65"/>
      <c r="R8" s="65"/>
      <c r="S8" s="65"/>
      <c r="T8" s="65"/>
      <c r="U8" s="65"/>
      <c r="V8" s="65"/>
      <c r="W8" s="65" t="str">
        <f>データ!L6</f>
        <v>-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759777</v>
      </c>
      <c r="AM8" s="45"/>
      <c r="AN8" s="45"/>
      <c r="AO8" s="45"/>
      <c r="AP8" s="45"/>
      <c r="AQ8" s="45"/>
      <c r="AR8" s="45"/>
      <c r="AS8" s="45"/>
      <c r="AT8" s="46">
        <f>データ!T6</f>
        <v>4190.54</v>
      </c>
      <c r="AU8" s="46"/>
      <c r="AV8" s="46"/>
      <c r="AW8" s="46"/>
      <c r="AX8" s="46"/>
      <c r="AY8" s="46"/>
      <c r="AZ8" s="46"/>
      <c r="BA8" s="46"/>
      <c r="BB8" s="46">
        <f>データ!U6</f>
        <v>181.31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97.17</v>
      </c>
      <c r="J10" s="46"/>
      <c r="K10" s="46"/>
      <c r="L10" s="46"/>
      <c r="M10" s="46"/>
      <c r="N10" s="46"/>
      <c r="O10" s="46"/>
      <c r="P10" s="46">
        <f>データ!P6</f>
        <v>0.54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0</v>
      </c>
      <c r="AE10" s="45"/>
      <c r="AF10" s="45"/>
      <c r="AG10" s="45"/>
      <c r="AH10" s="45"/>
      <c r="AI10" s="45"/>
      <c r="AJ10" s="45"/>
      <c r="AK10" s="2"/>
      <c r="AL10" s="45">
        <f>データ!V6</f>
        <v>4137</v>
      </c>
      <c r="AM10" s="45"/>
      <c r="AN10" s="45"/>
      <c r="AO10" s="45"/>
      <c r="AP10" s="45"/>
      <c r="AQ10" s="45"/>
      <c r="AR10" s="45"/>
      <c r="AS10" s="45"/>
      <c r="AT10" s="46">
        <f>データ!W6</f>
        <v>7.76</v>
      </c>
      <c r="AU10" s="46"/>
      <c r="AV10" s="46"/>
      <c r="AW10" s="46"/>
      <c r="AX10" s="46"/>
      <c r="AY10" s="46"/>
      <c r="AZ10" s="46"/>
      <c r="BA10" s="46"/>
      <c r="BB10" s="46">
        <f>データ!X6</f>
        <v>533.12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28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30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31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32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33</v>
      </c>
      <c r="C84" s="12"/>
      <c r="D84" s="12"/>
      <c r="E84" s="12" t="s">
        <v>34</v>
      </c>
      <c r="F84" s="12" t="s">
        <v>35</v>
      </c>
      <c r="G84" s="12" t="s">
        <v>36</v>
      </c>
      <c r="H84" s="12" t="s">
        <v>37</v>
      </c>
      <c r="I84" s="12" t="s">
        <v>38</v>
      </c>
      <c r="J84" s="12" t="s">
        <v>39</v>
      </c>
      <c r="K84" s="12" t="s">
        <v>40</v>
      </c>
      <c r="L84" s="12" t="s">
        <v>41</v>
      </c>
      <c r="M84" s="12" t="s">
        <v>42</v>
      </c>
      <c r="N84" s="12" t="s">
        <v>43</v>
      </c>
      <c r="O84" s="12" t="s">
        <v>44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EGS+aUue4/aVQNLLiuUzqA94WwG+KYAuh+fKr6Y/1t6j0pgTcWT+EJvDcgmfAbFAzIHDLJ3vyml19J02GDO9cA==" saltValue="bKEEHCBuH9pkNS3qubv+8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29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33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8" s="22" customFormat="1" x14ac:dyDescent="0.15">
      <c r="A6" s="14" t="s">
        <v>96</v>
      </c>
      <c r="B6" s="19">
        <f>B7</f>
        <v>2022</v>
      </c>
      <c r="C6" s="19">
        <f t="shared" ref="C6:X6" si="3">C7</f>
        <v>180009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福井県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97.17</v>
      </c>
      <c r="P6" s="20">
        <f t="shared" si="3"/>
        <v>0.54</v>
      </c>
      <c r="Q6" s="20">
        <f t="shared" si="3"/>
        <v>100</v>
      </c>
      <c r="R6" s="20">
        <f t="shared" si="3"/>
        <v>0</v>
      </c>
      <c r="S6" s="20">
        <f t="shared" si="3"/>
        <v>759777</v>
      </c>
      <c r="T6" s="20">
        <f t="shared" si="3"/>
        <v>4190.54</v>
      </c>
      <c r="U6" s="20">
        <f t="shared" si="3"/>
        <v>181.31</v>
      </c>
      <c r="V6" s="20">
        <f t="shared" si="3"/>
        <v>4137</v>
      </c>
      <c r="W6" s="20">
        <f t="shared" si="3"/>
        <v>7.76</v>
      </c>
      <c r="X6" s="20">
        <f t="shared" si="3"/>
        <v>533.12</v>
      </c>
      <c r="Y6" s="21">
        <f>IF(Y7="",NA(),Y7)</f>
        <v>122.02</v>
      </c>
      <c r="Z6" s="21">
        <f t="shared" ref="Z6:AH6" si="4">IF(Z7="",NA(),Z7)</f>
        <v>123.06</v>
      </c>
      <c r="AA6" s="21">
        <f t="shared" si="4"/>
        <v>115.05</v>
      </c>
      <c r="AB6" s="21">
        <f t="shared" si="4"/>
        <v>117.94</v>
      </c>
      <c r="AC6" s="21">
        <f t="shared" si="4"/>
        <v>109.29</v>
      </c>
      <c r="AD6" s="21">
        <f t="shared" si="4"/>
        <v>118.49</v>
      </c>
      <c r="AE6" s="21">
        <f t="shared" si="4"/>
        <v>117.78</v>
      </c>
      <c r="AF6" s="21">
        <f t="shared" si="4"/>
        <v>103.11</v>
      </c>
      <c r="AG6" s="21">
        <f t="shared" si="4"/>
        <v>103.62</v>
      </c>
      <c r="AH6" s="21">
        <f t="shared" si="4"/>
        <v>100.53</v>
      </c>
      <c r="AI6" s="20" t="str">
        <f>IF(AI7="","",IF(AI7="-","【-】","【"&amp;SUBSTITUTE(TEXT(AI7,"#,##0.00"),"-","△")&amp;"】"))</f>
        <v/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0.55000000000000004</v>
      </c>
      <c r="AP6" s="21">
        <f t="shared" si="5"/>
        <v>0.67</v>
      </c>
      <c r="AQ6" s="21">
        <f t="shared" si="5"/>
        <v>270.95</v>
      </c>
      <c r="AR6" s="21">
        <f t="shared" si="5"/>
        <v>260.23</v>
      </c>
      <c r="AS6" s="21">
        <f t="shared" si="5"/>
        <v>269.08</v>
      </c>
      <c r="AT6" s="20" t="str">
        <f>IF(AT7="","",IF(AT7="-","【-】","【"&amp;SUBSTITUTE(TEXT(AT7,"#,##0.00"),"-","△")&amp;"】"))</f>
        <v/>
      </c>
      <c r="AU6" s="21">
        <f>IF(AU7="",NA(),AU7)</f>
        <v>794.44</v>
      </c>
      <c r="AV6" s="21">
        <f t="shared" ref="AV6:BD6" si="6">IF(AV7="",NA(),AV7)</f>
        <v>657.89</v>
      </c>
      <c r="AW6" s="21">
        <f t="shared" si="6"/>
        <v>564.04999999999995</v>
      </c>
      <c r="AX6" s="21">
        <f t="shared" si="6"/>
        <v>229.26</v>
      </c>
      <c r="AY6" s="21">
        <f t="shared" si="6"/>
        <v>1621.91</v>
      </c>
      <c r="AZ6" s="21">
        <f t="shared" si="6"/>
        <v>611.66</v>
      </c>
      <c r="BA6" s="21">
        <f t="shared" si="6"/>
        <v>574.59</v>
      </c>
      <c r="BB6" s="21">
        <f t="shared" si="6"/>
        <v>333.87</v>
      </c>
      <c r="BC6" s="21">
        <f t="shared" si="6"/>
        <v>274.66000000000003</v>
      </c>
      <c r="BD6" s="21">
        <f t="shared" si="6"/>
        <v>294.39999999999998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119.35</v>
      </c>
      <c r="BL6" s="21">
        <f t="shared" si="7"/>
        <v>114.02</v>
      </c>
      <c r="BM6" s="21">
        <f t="shared" si="7"/>
        <v>185.86</v>
      </c>
      <c r="BN6" s="21">
        <f t="shared" si="7"/>
        <v>184.67</v>
      </c>
      <c r="BO6" s="21">
        <f t="shared" si="7"/>
        <v>222.51</v>
      </c>
      <c r="BP6" s="20" t="str">
        <f>IF(BP7="","",IF(BP7="-","【-】","【"&amp;SUBSTITUTE(TEXT(BP7,"#,##0.00"),"-","△")&amp;"】"))</f>
        <v/>
      </c>
      <c r="BQ6" s="21">
        <f>IF(BQ7="",NA(),BQ7)</f>
        <v>126.27</v>
      </c>
      <c r="BR6" s="21">
        <f t="shared" ref="BR6:BZ6" si="8">IF(BR7="",NA(),BR7)</f>
        <v>131.77000000000001</v>
      </c>
      <c r="BS6" s="21">
        <f t="shared" si="8"/>
        <v>117.09</v>
      </c>
      <c r="BT6" s="21">
        <f t="shared" si="8"/>
        <v>124.02</v>
      </c>
      <c r="BU6" s="21">
        <f t="shared" si="8"/>
        <v>111.5</v>
      </c>
      <c r="BV6" s="21">
        <f t="shared" si="8"/>
        <v>117.7</v>
      </c>
      <c r="BW6" s="21">
        <f t="shared" si="8"/>
        <v>117.91</v>
      </c>
      <c r="BX6" s="21">
        <f t="shared" si="8"/>
        <v>92.2</v>
      </c>
      <c r="BY6" s="21">
        <f t="shared" si="8"/>
        <v>91.68</v>
      </c>
      <c r="BZ6" s="21">
        <f t="shared" si="8"/>
        <v>88.54</v>
      </c>
      <c r="CA6" s="20" t="str">
        <f>IF(CA7="","",IF(CA7="-","【-】","【"&amp;SUBSTITUTE(TEXT(CA7,"#,##0.00"),"-","△")&amp;"】"))</f>
        <v/>
      </c>
      <c r="CB6" s="21">
        <f>IF(CB7="",NA(),CB7)</f>
        <v>116.03</v>
      </c>
      <c r="CC6" s="21">
        <f t="shared" ref="CC6:CK6" si="9">IF(CC7="",NA(),CC7)</f>
        <v>107.87</v>
      </c>
      <c r="CD6" s="21">
        <f t="shared" si="9"/>
        <v>130.15</v>
      </c>
      <c r="CE6" s="21">
        <f t="shared" si="9"/>
        <v>116.81</v>
      </c>
      <c r="CF6" s="21">
        <f t="shared" si="9"/>
        <v>131.9</v>
      </c>
      <c r="CG6" s="21">
        <f t="shared" si="9"/>
        <v>57.92</v>
      </c>
      <c r="CH6" s="21">
        <f t="shared" si="9"/>
        <v>56.8</v>
      </c>
      <c r="CI6" s="21">
        <f t="shared" si="9"/>
        <v>75.41</v>
      </c>
      <c r="CJ6" s="21">
        <f t="shared" si="9"/>
        <v>75.709999999999994</v>
      </c>
      <c r="CK6" s="21">
        <f t="shared" si="9"/>
        <v>78.31</v>
      </c>
      <c r="CL6" s="20" t="str">
        <f>IF(CL7="","",IF(CL7="-","【-】","【"&amp;SUBSTITUTE(TEXT(CL7,"#,##0.00"),"-","△")&amp;"】"))</f>
        <v/>
      </c>
      <c r="CM6" s="21">
        <f>IF(CM7="",NA(),CM7)</f>
        <v>63.22</v>
      </c>
      <c r="CN6" s="21">
        <f t="shared" ref="CN6:CV6" si="10">IF(CN7="",NA(),CN7)</f>
        <v>61.53</v>
      </c>
      <c r="CO6" s="21">
        <f t="shared" si="10"/>
        <v>54.4</v>
      </c>
      <c r="CP6" s="21">
        <f t="shared" si="10"/>
        <v>65.8</v>
      </c>
      <c r="CQ6" s="21">
        <f t="shared" si="10"/>
        <v>51.52</v>
      </c>
      <c r="CR6" s="21">
        <f t="shared" si="10"/>
        <v>9.5</v>
      </c>
      <c r="CS6" s="21">
        <f t="shared" si="10"/>
        <v>8.93</v>
      </c>
      <c r="CT6" s="21">
        <f t="shared" si="10"/>
        <v>12.46</v>
      </c>
      <c r="CU6" s="21">
        <f t="shared" si="10"/>
        <v>12.6</v>
      </c>
      <c r="CV6" s="21">
        <f t="shared" si="10"/>
        <v>12.7</v>
      </c>
      <c r="CW6" s="20" t="str">
        <f>IF(CW7="","",IF(CW7="-","【-】","【"&amp;SUBSTITUTE(TEXT(CW7,"#,##0.00"),"-","△")&amp;"】"))</f>
        <v/>
      </c>
      <c r="CX6" s="20">
        <f>IF(CX7="",NA(),CX7)</f>
        <v>0</v>
      </c>
      <c r="CY6" s="20">
        <f t="shared" ref="CY6:DG6" si="11">IF(CY7="",NA(),CY7)</f>
        <v>0</v>
      </c>
      <c r="CZ6" s="20">
        <f t="shared" si="11"/>
        <v>0</v>
      </c>
      <c r="DA6" s="20">
        <f t="shared" si="11"/>
        <v>0</v>
      </c>
      <c r="DB6" s="20">
        <f t="shared" si="11"/>
        <v>0</v>
      </c>
      <c r="DC6" s="21">
        <f t="shared" si="11"/>
        <v>0.53</v>
      </c>
      <c r="DD6" s="21">
        <f t="shared" si="11"/>
        <v>0.54</v>
      </c>
      <c r="DE6" s="21">
        <f t="shared" si="11"/>
        <v>0.52</v>
      </c>
      <c r="DF6" s="21">
        <f t="shared" si="11"/>
        <v>0.66</v>
      </c>
      <c r="DG6" s="21">
        <f t="shared" si="11"/>
        <v>0.62</v>
      </c>
      <c r="DH6" s="20" t="str">
        <f>IF(DH7="","",IF(DH7="-","【-】","【"&amp;SUBSTITUTE(TEXT(DH7,"#,##0.00"),"-","△")&amp;"】"))</f>
        <v/>
      </c>
      <c r="DI6" s="21">
        <f>IF(DI7="",NA(),DI7)</f>
        <v>44.54</v>
      </c>
      <c r="DJ6" s="21">
        <f t="shared" ref="DJ6:DR6" si="12">IF(DJ7="",NA(),DJ7)</f>
        <v>45.12</v>
      </c>
      <c r="DK6" s="21">
        <f t="shared" si="12"/>
        <v>45.13</v>
      </c>
      <c r="DL6" s="21">
        <f t="shared" si="12"/>
        <v>46.62</v>
      </c>
      <c r="DM6" s="21">
        <f t="shared" si="12"/>
        <v>44.8</v>
      </c>
      <c r="DN6" s="21">
        <f t="shared" si="12"/>
        <v>55.83</v>
      </c>
      <c r="DO6" s="21">
        <f t="shared" si="12"/>
        <v>56.82</v>
      </c>
      <c r="DP6" s="21">
        <f t="shared" si="12"/>
        <v>47.04</v>
      </c>
      <c r="DQ6" s="21">
        <f t="shared" si="12"/>
        <v>48.77</v>
      </c>
      <c r="DR6" s="21">
        <f t="shared" si="12"/>
        <v>50.14</v>
      </c>
      <c r="DS6" s="20" t="str">
        <f>IF(DS7="","",IF(DS7="-","【-】","【"&amp;SUBSTITUTE(TEXT(DS7,"#,##0.00"),"-","△")&amp;"】"))</f>
        <v/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6.92</v>
      </c>
      <c r="EA6" s="21">
        <f t="shared" si="13"/>
        <v>4.4400000000000004</v>
      </c>
      <c r="EB6" s="21">
        <f t="shared" si="13"/>
        <v>5.51</v>
      </c>
      <c r="EC6" s="21">
        <f t="shared" si="13"/>
        <v>6.05</v>
      </c>
      <c r="ED6" s="20" t="str">
        <f>IF(ED7="","",IF(ED7="-","【-】","【"&amp;SUBSTITUTE(TEXT(ED7,"#,##0.00"),"-","△")&amp;"】"))</f>
        <v/>
      </c>
      <c r="EE6" s="21">
        <f>IF(EE7="",NA(),EE7)</f>
        <v>0.2</v>
      </c>
      <c r="EF6" s="21">
        <f t="shared" ref="EF6:EN6" si="14">IF(EF7="",NA(),EF7)</f>
        <v>0.78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0.06</v>
      </c>
      <c r="EK6" s="21">
        <f t="shared" si="14"/>
        <v>0.3</v>
      </c>
      <c r="EL6" s="21">
        <f t="shared" si="14"/>
        <v>0.17</v>
      </c>
      <c r="EM6" s="21">
        <f t="shared" si="14"/>
        <v>0.34</v>
      </c>
      <c r="EN6" s="20">
        <f t="shared" si="14"/>
        <v>0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2022</v>
      </c>
      <c r="C7" s="23">
        <v>180009</v>
      </c>
      <c r="D7" s="23">
        <v>46</v>
      </c>
      <c r="E7" s="23">
        <v>17</v>
      </c>
      <c r="F7" s="23">
        <v>2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101</v>
      </c>
      <c r="O7" s="24">
        <v>97.17</v>
      </c>
      <c r="P7" s="24">
        <v>0.54</v>
      </c>
      <c r="Q7" s="24">
        <v>100</v>
      </c>
      <c r="R7" s="24">
        <v>0</v>
      </c>
      <c r="S7" s="24">
        <v>759777</v>
      </c>
      <c r="T7" s="24">
        <v>4190.54</v>
      </c>
      <c r="U7" s="24">
        <v>181.31</v>
      </c>
      <c r="V7" s="24">
        <v>4137</v>
      </c>
      <c r="W7" s="24">
        <v>7.76</v>
      </c>
      <c r="X7" s="24">
        <v>533.12</v>
      </c>
      <c r="Y7" s="24">
        <v>122.02</v>
      </c>
      <c r="Z7" s="24">
        <v>123.06</v>
      </c>
      <c r="AA7" s="24">
        <v>115.05</v>
      </c>
      <c r="AB7" s="24">
        <v>117.94</v>
      </c>
      <c r="AC7" s="24">
        <v>109.29</v>
      </c>
      <c r="AD7" s="24">
        <v>118.49</v>
      </c>
      <c r="AE7" s="24">
        <v>117.78</v>
      </c>
      <c r="AF7" s="24">
        <v>103.11</v>
      </c>
      <c r="AG7" s="24">
        <v>103.62</v>
      </c>
      <c r="AH7" s="24">
        <v>100.53</v>
      </c>
      <c r="AI7" s="24"/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0.55000000000000004</v>
      </c>
      <c r="AP7" s="24">
        <v>0.67</v>
      </c>
      <c r="AQ7" s="24">
        <v>270.95</v>
      </c>
      <c r="AR7" s="24">
        <v>260.23</v>
      </c>
      <c r="AS7" s="24">
        <v>269.08</v>
      </c>
      <c r="AT7" s="24"/>
      <c r="AU7" s="24">
        <v>794.44</v>
      </c>
      <c r="AV7" s="24">
        <v>657.89</v>
      </c>
      <c r="AW7" s="24">
        <v>564.04999999999995</v>
      </c>
      <c r="AX7" s="24">
        <v>229.26</v>
      </c>
      <c r="AY7" s="24">
        <v>1621.91</v>
      </c>
      <c r="AZ7" s="24">
        <v>611.66</v>
      </c>
      <c r="BA7" s="24">
        <v>574.59</v>
      </c>
      <c r="BB7" s="24">
        <v>333.87</v>
      </c>
      <c r="BC7" s="24">
        <v>274.66000000000003</v>
      </c>
      <c r="BD7" s="24">
        <v>294.39999999999998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119.35</v>
      </c>
      <c r="BL7" s="24">
        <v>114.02</v>
      </c>
      <c r="BM7" s="24">
        <v>185.86</v>
      </c>
      <c r="BN7" s="24">
        <v>184.67</v>
      </c>
      <c r="BO7" s="24">
        <v>222.51</v>
      </c>
      <c r="BP7" s="24"/>
      <c r="BQ7" s="24">
        <v>126.27</v>
      </c>
      <c r="BR7" s="24">
        <v>131.77000000000001</v>
      </c>
      <c r="BS7" s="24">
        <v>117.09</v>
      </c>
      <c r="BT7" s="24">
        <v>124.02</v>
      </c>
      <c r="BU7" s="24">
        <v>111.5</v>
      </c>
      <c r="BV7" s="24">
        <v>117.7</v>
      </c>
      <c r="BW7" s="24">
        <v>117.91</v>
      </c>
      <c r="BX7" s="24">
        <v>92.2</v>
      </c>
      <c r="BY7" s="24">
        <v>91.68</v>
      </c>
      <c r="BZ7" s="24">
        <v>88.54</v>
      </c>
      <c r="CA7" s="24"/>
      <c r="CB7" s="24">
        <v>116.03</v>
      </c>
      <c r="CC7" s="24">
        <v>107.87</v>
      </c>
      <c r="CD7" s="24">
        <v>130.15</v>
      </c>
      <c r="CE7" s="24">
        <v>116.81</v>
      </c>
      <c r="CF7" s="24">
        <v>131.9</v>
      </c>
      <c r="CG7" s="24">
        <v>57.92</v>
      </c>
      <c r="CH7" s="24">
        <v>56.8</v>
      </c>
      <c r="CI7" s="24">
        <v>75.41</v>
      </c>
      <c r="CJ7" s="24">
        <v>75.709999999999994</v>
      </c>
      <c r="CK7" s="24">
        <v>78.31</v>
      </c>
      <c r="CL7" s="24"/>
      <c r="CM7" s="24">
        <v>63.22</v>
      </c>
      <c r="CN7" s="24">
        <v>61.53</v>
      </c>
      <c r="CO7" s="24">
        <v>54.4</v>
      </c>
      <c r="CP7" s="24">
        <v>65.8</v>
      </c>
      <c r="CQ7" s="24">
        <v>51.52</v>
      </c>
      <c r="CR7" s="24">
        <v>9.5</v>
      </c>
      <c r="CS7" s="24">
        <v>8.93</v>
      </c>
      <c r="CT7" s="24">
        <v>12.46</v>
      </c>
      <c r="CU7" s="24">
        <v>12.6</v>
      </c>
      <c r="CV7" s="24">
        <v>12.7</v>
      </c>
      <c r="CW7" s="24"/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0.53</v>
      </c>
      <c r="DD7" s="24">
        <v>0.54</v>
      </c>
      <c r="DE7" s="24">
        <v>0.52</v>
      </c>
      <c r="DF7" s="24">
        <v>0.66</v>
      </c>
      <c r="DG7" s="24">
        <v>0.62</v>
      </c>
      <c r="DH7" s="24"/>
      <c r="DI7" s="24">
        <v>44.54</v>
      </c>
      <c r="DJ7" s="24">
        <v>45.12</v>
      </c>
      <c r="DK7" s="24">
        <v>45.13</v>
      </c>
      <c r="DL7" s="24">
        <v>46.62</v>
      </c>
      <c r="DM7" s="24">
        <v>44.8</v>
      </c>
      <c r="DN7" s="24">
        <v>55.83</v>
      </c>
      <c r="DO7" s="24">
        <v>56.82</v>
      </c>
      <c r="DP7" s="24">
        <v>47.04</v>
      </c>
      <c r="DQ7" s="24">
        <v>48.77</v>
      </c>
      <c r="DR7" s="24">
        <v>50.14</v>
      </c>
      <c r="DS7" s="24"/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6.92</v>
      </c>
      <c r="EA7" s="24">
        <v>4.4400000000000004</v>
      </c>
      <c r="EB7" s="24">
        <v>5.51</v>
      </c>
      <c r="EC7" s="24">
        <v>6.05</v>
      </c>
      <c r="ED7" s="24"/>
      <c r="EE7" s="24">
        <v>0.2</v>
      </c>
      <c r="EF7" s="24">
        <v>0.78</v>
      </c>
      <c r="EG7" s="24">
        <v>0</v>
      </c>
      <c r="EH7" s="24">
        <v>0</v>
      </c>
      <c r="EI7" s="24">
        <v>0</v>
      </c>
      <c r="EJ7" s="24">
        <v>0.06</v>
      </c>
      <c r="EK7" s="24">
        <v>0.3</v>
      </c>
      <c r="EL7" s="24">
        <v>0.17</v>
      </c>
      <c r="EM7" s="24">
        <v>0.34</v>
      </c>
      <c r="EN7" s="24">
        <v>0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dcterms:created xsi:type="dcterms:W3CDTF">2023-12-12T00:52:44Z</dcterms:created>
  <dcterms:modified xsi:type="dcterms:W3CDTF">2024-01-30T00:14:45Z</dcterms:modified>
  <cp:category/>
  <cp:contentStatus/>
</cp:coreProperties>
</file>