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p41411\Box\11664_10_庁内用\keiri\02 決算（資産振替、固定資産新規取得・除却、決算統計、経営分析含む）\決算R4\06_決算統計\R060119【130〆】公営企業に係る経営比較分析表（令和４年度決算）の分析等について（依頼）\回答\水道\"/>
    </mc:Choice>
  </mc:AlternateContent>
  <xr:revisionPtr revIDLastSave="0" documentId="13_ncr:1_{DEC2F912-83BD-4412-8F0D-7475B01F215B}" xr6:coauthVersionLast="47" xr6:coauthVersionMax="47" xr10:uidLastSave="{00000000-0000-0000-0000-000000000000}"/>
  <workbookProtection workbookAlgorithmName="SHA-512" workbookHashValue="y7JjkdXtJLKNOlpR0E3/PbAMJhHfUPPsZ2LRK5W6q3Q/mzds+N8NhtnSyMdV034yv3D65Q3k7PFiE4Fc+7M4yA==" workbookSaltValue="O7Z5oN6lor9UKQAA2a7/jg==" workbookSpinCount="100000" lockStructure="1"/>
  <bookViews>
    <workbookView xWindow="-108" yWindow="-108" windowWidth="23256" windowHeight="1272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AT10" i="4" s="1"/>
  <c r="U6" i="5"/>
  <c r="T6" i="5"/>
  <c r="S6" i="5"/>
  <c r="R6" i="5"/>
  <c r="Q6" i="5"/>
  <c r="P6" i="5"/>
  <c r="P10" i="4" s="1"/>
  <c r="O6" i="5"/>
  <c r="N6" i="5"/>
  <c r="M6" i="5"/>
  <c r="AD8" i="4" s="1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J85" i="4"/>
  <c r="I85" i="4"/>
  <c r="H85" i="4"/>
  <c r="F85" i="4"/>
  <c r="E85" i="4"/>
  <c r="AL10" i="4"/>
  <c r="W10" i="4"/>
  <c r="I10" i="4"/>
  <c r="B10" i="4"/>
  <c r="BB8" i="4"/>
  <c r="AT8" i="4"/>
  <c r="AL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<sst xmlns="http://schemas.openxmlformats.org/spreadsheetml/2006/main" count="228" uniqueCount="112">
  <si>
    <t>経営比較分析表（令和4年度決算）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</si>
  <si>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</si>
  <si>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</si>
  <si>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</si>
  <si>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</si>
  <si>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</si>
  <si>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</si>
  <si>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</si>
  <si>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</si>
  <si>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</si>
  <si>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</si>
  <si>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</si>
  <si>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</si>
  <si>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</si>
  <si>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</si>
  <si>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</si>
  <si>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</si>
  <si>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</si>
  <si>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</si>
  <si>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</si>
  <si>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</si>
  <si>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</si>
  <si>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</si>
  <si>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</si>
  <si>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</si>
  <si>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</si>
  <si>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</si>
  <si>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</si>
  <si>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</si>
  <si>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</si>
  <si>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</si>
  <si>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</si>
  <si>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</si>
  <si>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</si>
  <si>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</si>
  <si>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</si>
  <si>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</si>
  <si>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</si>
  <si>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</si>
  <si>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</si>
  <si>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</si>
  <si>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</si>
  <si>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</si>
  <si>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</si>
  <si>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</si>
  <si>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</si>
  <si>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</si>
  <si>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</si>
  <si>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</si>
  <si>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</si>
  <si>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</si>
  <si>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</si>
  <si>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</si>
  <si>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</si>
  <si>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</si>
  <si>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</si>
  <si>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</si>
  <si>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</si>
  <si>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</si>
  <si>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</si>
  <si>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</si>
  <si>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</si>
  <si>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</si>
  <si>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</si>
  <si>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</si>
  <si>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</si>
  <si>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</si>
  <si>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</si>
  <si>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</si>
  <si>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</si>
  <si>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</si>
  <si>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</si>
  <si>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</si>
  <si>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</si>
  <si>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</si>
  <si>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</si>
  <si>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</si>
  <si>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</si>
  <si>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</si>
  <si>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</si>
  <si>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</si>
  <si>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</si>
  <si>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</si>
  <si>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</si>
  <si>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</si>
  <si>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</si>
  <si>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</si>
  <si>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</si>
  <si>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</si>
  <si>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</si>
  <si>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</si>
  <si>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</si>
  <si>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岐阜県</t>
  </si>
  <si>
    <t>法適用</t>
  </si>
  <si>
    <t>水道事業</t>
  </si>
  <si>
    <t>用水供給事業</t>
  </si>
  <si>
    <t>B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</si>
  <si>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</si>
  <si>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</si>
  <si>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</si>
  <si>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</si>
  <si>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</si>
  <si>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</si>
  <si>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</si>
  <si>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</si>
  <si>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</si>
  <si>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</si>
  <si>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</si>
  <si>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</si>
  <si>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●有形固定資産減価償却率
　大規模な設備の更新を行った結果、平均値より低い値となりました。今後もアセットマネジメントに基づき、計画的に設備更新を進めていきます。
●管路経年化率
　平均値より高い値になっています。引き続き、アセットマネジメントに基づき、管路の優先度を考慮しながら更新を行っていきます。
●管路更新率
　法定耐用年数は経過していますが、施設の状況を考慮すると、更なる使用が可能な状態です。劣化状況を判断したうえで、優先度の高いところから既設管路の複線化を進め、計画的な管路更新を行っていきます。</t>
    <phoneticPr fontId="4"/>
  </si>
  <si>
    <t>　当水道事業は、現状では経営の健全性を確保していますが、今後は、人口減少による給水収益の減少が見込まれます。そのため、現在、既存施設のダウンサイジングや、アセットマネジメントを推進し、収益の減少に対応しているところです。
  また、基盤強化、合理化対策として、受水市町と共同での施設整備や、応急給水体制の整備など、広域連携を実施しています。
　今後も、経営戦略に基づき、引き続き、経営の健全性を確保するとともに、施設更新や大規模災害対策等のための設備投資を計画的に実施し、水道水の安定供給を行っていきます。</t>
    <phoneticPr fontId="4"/>
  </si>
  <si>
    <r>
      <t>●経常収支比率
　単年度収支は黒字を確保しています。また、施設更新等に充てる資金も確保できています。
●流動比率
　短期的な債務に対する支払能力に問題はない状態です。一般的に必要とされる100％を上回っています。
●企業債残高対給水収益比率
　平均値より低い値になっています。従来から設備投資に係る利子負担の軽減のため、自己資金を活用し、企業債を抑制する方針としていますが、今後も企業債の抑制に努めていきます。
●料金回収率
　給水に係る費用は全額給水収益で賄えています。
●給水原価
　</t>
    </r>
    <r>
      <rPr>
        <sz val="11"/>
        <rFont val="ＭＳ ゴシック"/>
        <family val="3"/>
        <charset val="128"/>
      </rPr>
      <t>平均値より高い値になっていますが、電力料金の高騰に伴う動力費の増加によるものです。引き続き、維持管理費の削減等に努めていきます。</t>
    </r>
    <r>
      <rPr>
        <sz val="11"/>
        <color theme="1"/>
        <rFont val="ＭＳ ゴシック"/>
        <family val="3"/>
        <charset val="128"/>
      </rPr>
      <t xml:space="preserve">
●施設利用率
　平均値より高い値になっています。施設のダウンサイジングを計画的に進めたことによるものです。今後も施設の更新に際しては、将来の水需要に見合った適切な施設能力に見直しを図りながら、整備を進めていきます。
●有収率
　ほぼ100％であり、特に問題はありません。</t>
    </r>
    <rPh sb="261" eb="265">
      <t>デンリョクリョウキン</t>
    </rPh>
    <rPh sb="266" eb="268">
      <t>コウトウ</t>
    </rPh>
    <rPh sb="269" eb="270">
      <t>トモナ</t>
    </rPh>
    <rPh sb="271" eb="274">
      <t>ドウリョクヒ</t>
    </rPh>
    <rPh sb="275" eb="277">
      <t>ゾウカ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</si>
</sst>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0.15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F6-4A9A-8831-F31856BD2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0.24</c:v>
                </c:pt>
                <c:pt idx="1">
                  <c:v>0.2</c:v>
                </c:pt>
                <c:pt idx="2">
                  <c:v>0.32</c:v>
                </c:pt>
                <c:pt idx="3">
                  <c:v>0.28000000000000003</c:v>
                </c:pt>
                <c:pt idx="4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F6-4A9A-8831-F31856BD2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67.37</c:v>
                </c:pt>
                <c:pt idx="1">
                  <c:v>69.64</c:v>
                </c:pt>
                <c:pt idx="2">
                  <c:v>70.42</c:v>
                </c:pt>
                <c:pt idx="3">
                  <c:v>70.14</c:v>
                </c:pt>
                <c:pt idx="4">
                  <c:v>69.66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D-4025-9375-DC0C34507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61.77</c:v>
                </c:pt>
                <c:pt idx="1">
                  <c:v>61.69</c:v>
                </c:pt>
                <c:pt idx="2">
                  <c:v>62.26</c:v>
                </c:pt>
                <c:pt idx="3">
                  <c:v>62.22</c:v>
                </c:pt>
                <c:pt idx="4">
                  <c:v>61.45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D-4025-9375-DC0C34507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99.45</c:v>
                </c:pt>
                <c:pt idx="1">
                  <c:v>99.38</c:v>
                </c:pt>
                <c:pt idx="2">
                  <c:v>99.41</c:v>
                </c:pt>
                <c:pt idx="3">
                  <c:v>99.4</c:v>
                </c:pt>
                <c:pt idx="4">
                  <c:v>99.6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03-4698-BC4B-EFF2D41E3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100.08</c:v>
                </c:pt>
                <c:pt idx="1">
                  <c:v>100</c:v>
                </c:pt>
                <c:pt idx="2">
                  <c:v>100.16</c:v>
                </c:pt>
                <c:pt idx="3">
                  <c:v>100.28</c:v>
                </c:pt>
                <c:pt idx="4">
                  <c:v>100.29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03-4698-BC4B-EFF2D41E3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132.01</c:v>
                </c:pt>
                <c:pt idx="1">
                  <c:v>136.58000000000001</c:v>
                </c:pt>
                <c:pt idx="2">
                  <c:v>120.93</c:v>
                </c:pt>
                <c:pt idx="3">
                  <c:v>119.36</c:v>
                </c:pt>
                <c:pt idx="4">
                  <c:v>112.97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35-4728-8B03-96B09E9DB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112.98</c:v>
                </c:pt>
                <c:pt idx="1">
                  <c:v>112.91</c:v>
                </c:pt>
                <c:pt idx="2">
                  <c:v>111.13</c:v>
                </c:pt>
                <c:pt idx="3">
                  <c:v>112.49</c:v>
                </c:pt>
                <c:pt idx="4">
                  <c:v>107.33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35-4728-8B03-96B09E9DB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55.62</c:v>
                </c:pt>
                <c:pt idx="1">
                  <c:v>57.4</c:v>
                </c:pt>
                <c:pt idx="2">
                  <c:v>57.9</c:v>
                </c:pt>
                <c:pt idx="3">
                  <c:v>51.91</c:v>
                </c:pt>
                <c:pt idx="4">
                  <c:v>52.99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1-4962-B5E0-7BC5664A8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55.77</c:v>
                </c:pt>
                <c:pt idx="1">
                  <c:v>56.48</c:v>
                </c:pt>
                <c:pt idx="2">
                  <c:v>57.5</c:v>
                </c:pt>
                <c:pt idx="3">
                  <c:v>58.52</c:v>
                </c:pt>
                <c:pt idx="4">
                  <c:v>59.51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31-4962-B5E0-7BC5664A8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60.29</c:v>
                </c:pt>
                <c:pt idx="1">
                  <c:v>60.09</c:v>
                </c:pt>
                <c:pt idx="2">
                  <c:v>59.1</c:v>
                </c:pt>
                <c:pt idx="3">
                  <c:v>43.07</c:v>
                </c:pt>
                <c:pt idx="4">
                  <c:v>42.4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F4-4063-83B8-5FEE95808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25.84</c:v>
                </c:pt>
                <c:pt idx="1">
                  <c:v>27.61</c:v>
                </c:pt>
                <c:pt idx="2">
                  <c:v>30.3</c:v>
                </c:pt>
                <c:pt idx="3">
                  <c:v>31.74</c:v>
                </c:pt>
                <c:pt idx="4">
                  <c:v>32.380000000000003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F4-4063-83B8-5FEE95808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98-4DB2-A8BE-CED70BF1B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10.49</c:v>
                </c:pt>
                <c:pt idx="1">
                  <c:v>9.92</c:v>
                </c:pt>
                <c:pt idx="2">
                  <c:v>12.29</c:v>
                </c:pt>
                <c:pt idx="3">
                  <c:v>8.77</c:v>
                </c:pt>
                <c:pt idx="4">
                  <c:v>8.81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98-4DB2-A8BE-CED70BF1B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1209.74</c:v>
                </c:pt>
                <c:pt idx="1">
                  <c:v>1086.02</c:v>
                </c:pt>
                <c:pt idx="2">
                  <c:v>1153.3699999999999</c:v>
                </c:pt>
                <c:pt idx="3">
                  <c:v>1274.1500000000001</c:v>
                </c:pt>
                <c:pt idx="4">
                  <c:v>1544.34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4A-4BBF-8EBB-9A19E2A18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258.49</c:v>
                </c:pt>
                <c:pt idx="1">
                  <c:v>271.10000000000002</c:v>
                </c:pt>
                <c:pt idx="2">
                  <c:v>284.45</c:v>
                </c:pt>
                <c:pt idx="3">
                  <c:v>309.23</c:v>
                </c:pt>
                <c:pt idx="4">
                  <c:v>313.43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4A-4BBF-8EBB-9A19E2A18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123.49</c:v>
                </c:pt>
                <c:pt idx="1">
                  <c:v>111.72</c:v>
                </c:pt>
                <c:pt idx="2">
                  <c:v>101.05</c:v>
                </c:pt>
                <c:pt idx="3">
                  <c:v>90.35</c:v>
                </c:pt>
                <c:pt idx="4">
                  <c:v>79.400000000000006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A8-49E5-92DE-CC072CEEA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290.31</c:v>
                </c:pt>
                <c:pt idx="1">
                  <c:v>272.95999999999998</c:v>
                </c:pt>
                <c:pt idx="2">
                  <c:v>260.95999999999998</c:v>
                </c:pt>
                <c:pt idx="3">
                  <c:v>240.07</c:v>
                </c:pt>
                <c:pt idx="4">
                  <c:v>224.81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A8-49E5-92DE-CC072CEEA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133.25</c:v>
                </c:pt>
                <c:pt idx="1">
                  <c:v>135.88999999999999</c:v>
                </c:pt>
                <c:pt idx="2">
                  <c:v>121.57</c:v>
                </c:pt>
                <c:pt idx="3">
                  <c:v>119.26</c:v>
                </c:pt>
                <c:pt idx="4">
                  <c:v>112.66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EB-4A19-8531-A0EA2163A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112.83</c:v>
                </c:pt>
                <c:pt idx="1">
                  <c:v>112.84</c:v>
                </c:pt>
                <c:pt idx="2">
                  <c:v>110.77</c:v>
                </c:pt>
                <c:pt idx="3">
                  <c:v>112.35</c:v>
                </c:pt>
                <c:pt idx="4">
                  <c:v>106.47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EB-4A19-8531-A0EA2163A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71.069999999999993</c:v>
                </c:pt>
                <c:pt idx="1">
                  <c:v>70.05</c:v>
                </c:pt>
                <c:pt idx="2">
                  <c:v>77.510000000000005</c:v>
                </c:pt>
                <c:pt idx="3">
                  <c:v>79.180000000000007</c:v>
                </c:pt>
                <c:pt idx="4">
                  <c:v>83.99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0D-43E1-A6F9-7A71FFD98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73.86</c:v>
                </c:pt>
                <c:pt idx="1">
                  <c:v>73.849999999999994</c:v>
                </c:pt>
                <c:pt idx="2">
                  <c:v>73.180000000000007</c:v>
                </c:pt>
                <c:pt idx="3">
                  <c:v>73.05</c:v>
                </c:pt>
                <c:pt idx="4">
                  <c:v>77.53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0D-43E1-A6F9-7A71FFD98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【107.33】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【313.43】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【224.81】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【61.45】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【77.53】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V1" zoomScaleNormal="100" workbookViewId="0">
      <selection activeCell="BL16" sqref="BL16:BZ44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</row>
    <row r="3" spans="1:78" ht="9.75" customHeight="1" x14ac:dyDescent="0.2">
      <c r="A3" s="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</row>
    <row r="4" spans="1:78" ht="9.75" customHeight="1" x14ac:dyDescent="0.2">
      <c r="A4" s="2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32" t="str">
        <f>データ!H6</f>
        <v>岐阜県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3"/>
      <c r="AE6" s="33"/>
      <c r="AF6" s="33"/>
      <c r="AG6" s="3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4" t="s">
        <v>1</v>
      </c>
      <c r="C7" s="35"/>
      <c r="D7" s="35"/>
      <c r="E7" s="35"/>
      <c r="F7" s="35"/>
      <c r="G7" s="35"/>
      <c r="H7" s="35"/>
      <c r="I7" s="34" t="s">
        <v>2</v>
      </c>
      <c r="J7" s="35"/>
      <c r="K7" s="35"/>
      <c r="L7" s="35"/>
      <c r="M7" s="35"/>
      <c r="N7" s="35"/>
      <c r="O7" s="36"/>
      <c r="P7" s="37" t="s">
        <v>3</v>
      </c>
      <c r="Q7" s="37"/>
      <c r="R7" s="37"/>
      <c r="S7" s="37"/>
      <c r="T7" s="37"/>
      <c r="U7" s="37"/>
      <c r="V7" s="37"/>
      <c r="W7" s="37" t="s">
        <v>4</v>
      </c>
      <c r="X7" s="37"/>
      <c r="Y7" s="37"/>
      <c r="Z7" s="37"/>
      <c r="AA7" s="37"/>
      <c r="AB7" s="37"/>
      <c r="AC7" s="37"/>
      <c r="AD7" s="37" t="s">
        <v>5</v>
      </c>
      <c r="AE7" s="37"/>
      <c r="AF7" s="37"/>
      <c r="AG7" s="37"/>
      <c r="AH7" s="37"/>
      <c r="AI7" s="37"/>
      <c r="AJ7" s="37"/>
      <c r="AK7" s="2"/>
      <c r="AL7" s="37" t="s">
        <v>6</v>
      </c>
      <c r="AM7" s="37"/>
      <c r="AN7" s="37"/>
      <c r="AO7" s="37"/>
      <c r="AP7" s="37"/>
      <c r="AQ7" s="37"/>
      <c r="AR7" s="37"/>
      <c r="AS7" s="37"/>
      <c r="AT7" s="34" t="s">
        <v>7</v>
      </c>
      <c r="AU7" s="35"/>
      <c r="AV7" s="35"/>
      <c r="AW7" s="35"/>
      <c r="AX7" s="35"/>
      <c r="AY7" s="35"/>
      <c r="AZ7" s="35"/>
      <c r="BA7" s="35"/>
      <c r="BB7" s="37" t="s">
        <v>8</v>
      </c>
      <c r="BC7" s="37"/>
      <c r="BD7" s="37"/>
      <c r="BE7" s="37"/>
      <c r="BF7" s="37"/>
      <c r="BG7" s="37"/>
      <c r="BH7" s="37"/>
      <c r="BI7" s="37"/>
      <c r="BJ7" s="3"/>
      <c r="BK7" s="3"/>
      <c r="BL7" s="38" t="s">
        <v>9</v>
      </c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40"/>
    </row>
    <row r="8" spans="1:78" ht="18.75" customHeight="1" x14ac:dyDescent="0.2">
      <c r="A8" s="2"/>
      <c r="B8" s="41" t="str">
        <f>データ!$I$6</f>
        <v>法適用</v>
      </c>
      <c r="C8" s="42"/>
      <c r="D8" s="42"/>
      <c r="E8" s="42"/>
      <c r="F8" s="42"/>
      <c r="G8" s="42"/>
      <c r="H8" s="42"/>
      <c r="I8" s="41" t="str">
        <f>データ!$J$6</f>
        <v>水道事業</v>
      </c>
      <c r="J8" s="42"/>
      <c r="K8" s="42"/>
      <c r="L8" s="42"/>
      <c r="M8" s="42"/>
      <c r="N8" s="42"/>
      <c r="O8" s="43"/>
      <c r="P8" s="44" t="str">
        <f>データ!$K$6</f>
        <v>用水供給事業</v>
      </c>
      <c r="Q8" s="44"/>
      <c r="R8" s="44"/>
      <c r="S8" s="44"/>
      <c r="T8" s="44"/>
      <c r="U8" s="44"/>
      <c r="V8" s="44"/>
      <c r="W8" s="44" t="str">
        <f>データ!$L$6</f>
        <v>B</v>
      </c>
      <c r="X8" s="44"/>
      <c r="Y8" s="44"/>
      <c r="Z8" s="44"/>
      <c r="AA8" s="44"/>
      <c r="AB8" s="44"/>
      <c r="AC8" s="44"/>
      <c r="AD8" s="44" t="str">
        <f>データ!$M$6</f>
        <v>非設置</v>
      </c>
      <c r="AE8" s="44"/>
      <c r="AF8" s="44"/>
      <c r="AG8" s="44"/>
      <c r="AH8" s="44"/>
      <c r="AI8" s="44"/>
      <c r="AJ8" s="44"/>
      <c r="AK8" s="2"/>
      <c r="AL8" s="45">
        <f>データ!$R$6</f>
        <v>1982294</v>
      </c>
      <c r="AM8" s="45"/>
      <c r="AN8" s="45"/>
      <c r="AO8" s="45"/>
      <c r="AP8" s="45"/>
      <c r="AQ8" s="45"/>
      <c r="AR8" s="45"/>
      <c r="AS8" s="45"/>
      <c r="AT8" s="46">
        <f>データ!$S$6</f>
        <v>10621.29</v>
      </c>
      <c r="AU8" s="47"/>
      <c r="AV8" s="47"/>
      <c r="AW8" s="47"/>
      <c r="AX8" s="47"/>
      <c r="AY8" s="47"/>
      <c r="AZ8" s="47"/>
      <c r="BA8" s="47"/>
      <c r="BB8" s="48">
        <f>データ!$T$6</f>
        <v>186.63</v>
      </c>
      <c r="BC8" s="48"/>
      <c r="BD8" s="48"/>
      <c r="BE8" s="48"/>
      <c r="BF8" s="48"/>
      <c r="BG8" s="48"/>
      <c r="BH8" s="48"/>
      <c r="BI8" s="48"/>
      <c r="BJ8" s="3"/>
      <c r="BK8" s="3"/>
      <c r="BL8" s="49" t="s">
        <v>10</v>
      </c>
      <c r="BM8" s="50"/>
      <c r="BN8" s="51" t="s">
        <v>11</v>
      </c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2"/>
    </row>
    <row r="9" spans="1:78" ht="18.75" customHeight="1" x14ac:dyDescent="0.2">
      <c r="A9" s="2"/>
      <c r="B9" s="34" t="s">
        <v>12</v>
      </c>
      <c r="C9" s="35"/>
      <c r="D9" s="35"/>
      <c r="E9" s="35"/>
      <c r="F9" s="35"/>
      <c r="G9" s="35"/>
      <c r="H9" s="35"/>
      <c r="I9" s="34" t="s">
        <v>13</v>
      </c>
      <c r="J9" s="35"/>
      <c r="K9" s="35"/>
      <c r="L9" s="35"/>
      <c r="M9" s="35"/>
      <c r="N9" s="35"/>
      <c r="O9" s="36"/>
      <c r="P9" s="37" t="s">
        <v>14</v>
      </c>
      <c r="Q9" s="37"/>
      <c r="R9" s="37"/>
      <c r="S9" s="37"/>
      <c r="T9" s="37"/>
      <c r="U9" s="37"/>
      <c r="V9" s="37"/>
      <c r="W9" s="37" t="s">
        <v>15</v>
      </c>
      <c r="X9" s="37"/>
      <c r="Y9" s="37"/>
      <c r="Z9" s="37"/>
      <c r="AA9" s="37"/>
      <c r="AB9" s="37"/>
      <c r="AC9" s="37"/>
      <c r="AD9" s="2"/>
      <c r="AE9" s="2"/>
      <c r="AF9" s="2"/>
      <c r="AG9" s="2"/>
      <c r="AH9" s="2"/>
      <c r="AI9" s="2"/>
      <c r="AJ9" s="2"/>
      <c r="AK9" s="2"/>
      <c r="AL9" s="37" t="s">
        <v>16</v>
      </c>
      <c r="AM9" s="37"/>
      <c r="AN9" s="37"/>
      <c r="AO9" s="37"/>
      <c r="AP9" s="37"/>
      <c r="AQ9" s="37"/>
      <c r="AR9" s="37"/>
      <c r="AS9" s="37"/>
      <c r="AT9" s="34" t="s">
        <v>17</v>
      </c>
      <c r="AU9" s="35"/>
      <c r="AV9" s="35"/>
      <c r="AW9" s="35"/>
      <c r="AX9" s="35"/>
      <c r="AY9" s="35"/>
      <c r="AZ9" s="35"/>
      <c r="BA9" s="35"/>
      <c r="BB9" s="37" t="s">
        <v>18</v>
      </c>
      <c r="BC9" s="37"/>
      <c r="BD9" s="37"/>
      <c r="BE9" s="37"/>
      <c r="BF9" s="37"/>
      <c r="BG9" s="37"/>
      <c r="BH9" s="37"/>
      <c r="BI9" s="37"/>
      <c r="BJ9" s="3"/>
      <c r="BK9" s="3"/>
      <c r="BL9" s="53" t="s">
        <v>19</v>
      </c>
      <c r="BM9" s="54"/>
      <c r="BN9" s="55" t="s">
        <v>20</v>
      </c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6"/>
    </row>
    <row r="10" spans="1:78" ht="18.75" customHeight="1" x14ac:dyDescent="0.2">
      <c r="A10" s="2"/>
      <c r="B10" s="46" t="str">
        <f>データ!$N$6</f>
        <v>-</v>
      </c>
      <c r="C10" s="47"/>
      <c r="D10" s="47"/>
      <c r="E10" s="47"/>
      <c r="F10" s="47"/>
      <c r="G10" s="47"/>
      <c r="H10" s="47"/>
      <c r="I10" s="46">
        <f>データ!$O$6</f>
        <v>88.3</v>
      </c>
      <c r="J10" s="47"/>
      <c r="K10" s="47"/>
      <c r="L10" s="47"/>
      <c r="M10" s="47"/>
      <c r="N10" s="47"/>
      <c r="O10" s="81"/>
      <c r="P10" s="48">
        <f>データ!$P$6</f>
        <v>87.41</v>
      </c>
      <c r="Q10" s="48"/>
      <c r="R10" s="48"/>
      <c r="S10" s="48"/>
      <c r="T10" s="48"/>
      <c r="U10" s="48"/>
      <c r="V10" s="48"/>
      <c r="W10" s="45">
        <f>データ!$Q$6</f>
        <v>0</v>
      </c>
      <c r="X10" s="45"/>
      <c r="Y10" s="45"/>
      <c r="Z10" s="45"/>
      <c r="AA10" s="45"/>
      <c r="AB10" s="45"/>
      <c r="AC10" s="45"/>
      <c r="AD10" s="2"/>
      <c r="AE10" s="2"/>
      <c r="AF10" s="2"/>
      <c r="AG10" s="2"/>
      <c r="AH10" s="2"/>
      <c r="AI10" s="2"/>
      <c r="AJ10" s="2"/>
      <c r="AK10" s="2"/>
      <c r="AL10" s="45">
        <f>データ!$U$6</f>
        <v>453909</v>
      </c>
      <c r="AM10" s="45"/>
      <c r="AN10" s="45"/>
      <c r="AO10" s="45"/>
      <c r="AP10" s="45"/>
      <c r="AQ10" s="45"/>
      <c r="AR10" s="45"/>
      <c r="AS10" s="45"/>
      <c r="AT10" s="46">
        <f>データ!$V$6</f>
        <v>454.04</v>
      </c>
      <c r="AU10" s="47"/>
      <c r="AV10" s="47"/>
      <c r="AW10" s="47"/>
      <c r="AX10" s="47"/>
      <c r="AY10" s="47"/>
      <c r="AZ10" s="47"/>
      <c r="BA10" s="47"/>
      <c r="BB10" s="48">
        <f>データ!$W$6</f>
        <v>999.71</v>
      </c>
      <c r="BC10" s="48"/>
      <c r="BD10" s="48"/>
      <c r="BE10" s="48"/>
      <c r="BF10" s="48"/>
      <c r="BG10" s="48"/>
      <c r="BH10" s="48"/>
      <c r="BI10" s="48"/>
      <c r="BJ10" s="2"/>
      <c r="BK10" s="2"/>
      <c r="BL10" s="63" t="s">
        <v>21</v>
      </c>
      <c r="BM10" s="64"/>
      <c r="BN10" s="65" t="s">
        <v>22</v>
      </c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 x14ac:dyDescent="0.2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 x14ac:dyDescent="0.2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7" t="s">
        <v>111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75" t="s">
        <v>26</v>
      </c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7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78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80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7" t="s">
        <v>109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 x14ac:dyDescent="0.2">
      <c r="A60" s="2"/>
      <c r="B60" s="72" t="s">
        <v>27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 x14ac:dyDescent="0.2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75" t="s">
        <v>28</v>
      </c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7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78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80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7" t="s">
        <v>110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 x14ac:dyDescent="0.2">
      <c r="C83" s="12"/>
    </row>
    <row r="84" spans="1:78" hidden="1" x14ac:dyDescent="0.2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2">
      <c r="B85" s="13"/>
      <c r="C85" s="13"/>
      <c r="D85" s="13"/>
      <c r="E85" s="13" t="str">
        <f>データ!AH6</f>
        <v>【107.33】</v>
      </c>
      <c r="F85" s="13" t="str">
        <f>データ!AS6</f>
        <v>【8.81】</v>
      </c>
      <c r="G85" s="13" t="str">
        <f>データ!BD6</f>
        <v>【313.43】</v>
      </c>
      <c r="H85" s="13" t="str">
        <f>データ!BO6</f>
        <v>【224.81】</v>
      </c>
      <c r="I85" s="13" t="str">
        <f>データ!BZ6</f>
        <v>【106.47】</v>
      </c>
      <c r="J85" s="13" t="str">
        <f>データ!CK6</f>
        <v>【77.53】</v>
      </c>
      <c r="K85" s="13" t="str">
        <f>データ!CV6</f>
        <v>【61.45】</v>
      </c>
      <c r="L85" s="13" t="str">
        <f>データ!DG6</f>
        <v>【100.29】</v>
      </c>
      <c r="M85" s="13" t="str">
        <f>データ!DR6</f>
        <v>【59.51】</v>
      </c>
      <c r="N85" s="13" t="str">
        <f>データ!EC6</f>
        <v>【32.38】</v>
      </c>
      <c r="O85" s="13" t="str">
        <f>データ!EN6</f>
        <v>【0.40】</v>
      </c>
    </row>
  </sheetData>
  <sheetProtection algorithmName="SHA-512" hashValue="NEVRjNflADyOut679HbibcdmALUEDEKtsqioXYdpFF+9uSrOuGkMMuF75bDMKScENfX3iOcwBFC2Ajca3iqqlg==" saltValue="O/yXw3CbVb96Fm3pOfjv0w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2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2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27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2">
      <c r="A4" s="15" t="s">
        <v>52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53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54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55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56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57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58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59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60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61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62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63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2">
      <c r="A5" s="15" t="s">
        <v>64</v>
      </c>
      <c r="B5" s="18"/>
      <c r="C5" s="18"/>
      <c r="D5" s="18"/>
      <c r="E5" s="18"/>
      <c r="F5" s="18"/>
      <c r="G5" s="18"/>
      <c r="H5" s="19" t="s">
        <v>65</v>
      </c>
      <c r="I5" s="19" t="s">
        <v>66</v>
      </c>
      <c r="J5" s="19" t="s">
        <v>67</v>
      </c>
      <c r="K5" s="19" t="s">
        <v>68</v>
      </c>
      <c r="L5" s="19" t="s">
        <v>69</v>
      </c>
      <c r="M5" s="19" t="s">
        <v>5</v>
      </c>
      <c r="N5" s="19" t="s">
        <v>70</v>
      </c>
      <c r="O5" s="19" t="s">
        <v>71</v>
      </c>
      <c r="P5" s="19" t="s">
        <v>72</v>
      </c>
      <c r="Q5" s="19" t="s">
        <v>73</v>
      </c>
      <c r="R5" s="19" t="s">
        <v>74</v>
      </c>
      <c r="S5" s="19" t="s">
        <v>75</v>
      </c>
      <c r="T5" s="19" t="s">
        <v>76</v>
      </c>
      <c r="U5" s="19" t="s">
        <v>77</v>
      </c>
      <c r="V5" s="19" t="s">
        <v>78</v>
      </c>
      <c r="W5" s="19" t="s">
        <v>79</v>
      </c>
      <c r="X5" s="19" t="s">
        <v>80</v>
      </c>
      <c r="Y5" s="19" t="s">
        <v>81</v>
      </c>
      <c r="Z5" s="19" t="s">
        <v>82</v>
      </c>
      <c r="AA5" s="19" t="s">
        <v>83</v>
      </c>
      <c r="AB5" s="19" t="s">
        <v>84</v>
      </c>
      <c r="AC5" s="19" t="s">
        <v>85</v>
      </c>
      <c r="AD5" s="19" t="s">
        <v>86</v>
      </c>
      <c r="AE5" s="19" t="s">
        <v>87</v>
      </c>
      <c r="AF5" s="19" t="s">
        <v>88</v>
      </c>
      <c r="AG5" s="19" t="s">
        <v>89</v>
      </c>
      <c r="AH5" s="19" t="s">
        <v>29</v>
      </c>
      <c r="AI5" s="19" t="s">
        <v>80</v>
      </c>
      <c r="AJ5" s="19" t="s">
        <v>81</v>
      </c>
      <c r="AK5" s="19" t="s">
        <v>82</v>
      </c>
      <c r="AL5" s="19" t="s">
        <v>83</v>
      </c>
      <c r="AM5" s="19" t="s">
        <v>84</v>
      </c>
      <c r="AN5" s="19" t="s">
        <v>85</v>
      </c>
      <c r="AO5" s="19" t="s">
        <v>86</v>
      </c>
      <c r="AP5" s="19" t="s">
        <v>87</v>
      </c>
      <c r="AQ5" s="19" t="s">
        <v>88</v>
      </c>
      <c r="AR5" s="19" t="s">
        <v>89</v>
      </c>
      <c r="AS5" s="19" t="s">
        <v>90</v>
      </c>
      <c r="AT5" s="19" t="s">
        <v>80</v>
      </c>
      <c r="AU5" s="19" t="s">
        <v>81</v>
      </c>
      <c r="AV5" s="19" t="s">
        <v>82</v>
      </c>
      <c r="AW5" s="19" t="s">
        <v>83</v>
      </c>
      <c r="AX5" s="19" t="s">
        <v>84</v>
      </c>
      <c r="AY5" s="19" t="s">
        <v>85</v>
      </c>
      <c r="AZ5" s="19" t="s">
        <v>86</v>
      </c>
      <c r="BA5" s="19" t="s">
        <v>87</v>
      </c>
      <c r="BB5" s="19" t="s">
        <v>88</v>
      </c>
      <c r="BC5" s="19" t="s">
        <v>89</v>
      </c>
      <c r="BD5" s="19" t="s">
        <v>90</v>
      </c>
      <c r="BE5" s="19" t="s">
        <v>80</v>
      </c>
      <c r="BF5" s="19" t="s">
        <v>81</v>
      </c>
      <c r="BG5" s="19" t="s">
        <v>82</v>
      </c>
      <c r="BH5" s="19" t="s">
        <v>83</v>
      </c>
      <c r="BI5" s="19" t="s">
        <v>84</v>
      </c>
      <c r="BJ5" s="19" t="s">
        <v>85</v>
      </c>
      <c r="BK5" s="19" t="s">
        <v>86</v>
      </c>
      <c r="BL5" s="19" t="s">
        <v>87</v>
      </c>
      <c r="BM5" s="19" t="s">
        <v>88</v>
      </c>
      <c r="BN5" s="19" t="s">
        <v>89</v>
      </c>
      <c r="BO5" s="19" t="s">
        <v>90</v>
      </c>
      <c r="BP5" s="19" t="s">
        <v>80</v>
      </c>
      <c r="BQ5" s="19" t="s">
        <v>81</v>
      </c>
      <c r="BR5" s="19" t="s">
        <v>82</v>
      </c>
      <c r="BS5" s="19" t="s">
        <v>83</v>
      </c>
      <c r="BT5" s="19" t="s">
        <v>84</v>
      </c>
      <c r="BU5" s="19" t="s">
        <v>85</v>
      </c>
      <c r="BV5" s="19" t="s">
        <v>86</v>
      </c>
      <c r="BW5" s="19" t="s">
        <v>87</v>
      </c>
      <c r="BX5" s="19" t="s">
        <v>88</v>
      </c>
      <c r="BY5" s="19" t="s">
        <v>89</v>
      </c>
      <c r="BZ5" s="19" t="s">
        <v>90</v>
      </c>
      <c r="CA5" s="19" t="s">
        <v>80</v>
      </c>
      <c r="CB5" s="19" t="s">
        <v>81</v>
      </c>
      <c r="CC5" s="19" t="s">
        <v>82</v>
      </c>
      <c r="CD5" s="19" t="s">
        <v>83</v>
      </c>
      <c r="CE5" s="19" t="s">
        <v>84</v>
      </c>
      <c r="CF5" s="19" t="s">
        <v>85</v>
      </c>
      <c r="CG5" s="19" t="s">
        <v>86</v>
      </c>
      <c r="CH5" s="19" t="s">
        <v>87</v>
      </c>
      <c r="CI5" s="19" t="s">
        <v>88</v>
      </c>
      <c r="CJ5" s="19" t="s">
        <v>89</v>
      </c>
      <c r="CK5" s="19" t="s">
        <v>90</v>
      </c>
      <c r="CL5" s="19" t="s">
        <v>80</v>
      </c>
      <c r="CM5" s="19" t="s">
        <v>81</v>
      </c>
      <c r="CN5" s="19" t="s">
        <v>82</v>
      </c>
      <c r="CO5" s="19" t="s">
        <v>83</v>
      </c>
      <c r="CP5" s="19" t="s">
        <v>84</v>
      </c>
      <c r="CQ5" s="19" t="s">
        <v>85</v>
      </c>
      <c r="CR5" s="19" t="s">
        <v>86</v>
      </c>
      <c r="CS5" s="19" t="s">
        <v>87</v>
      </c>
      <c r="CT5" s="19" t="s">
        <v>88</v>
      </c>
      <c r="CU5" s="19" t="s">
        <v>89</v>
      </c>
      <c r="CV5" s="19" t="s">
        <v>90</v>
      </c>
      <c r="CW5" s="19" t="s">
        <v>80</v>
      </c>
      <c r="CX5" s="19" t="s">
        <v>81</v>
      </c>
      <c r="CY5" s="19" t="s">
        <v>82</v>
      </c>
      <c r="CZ5" s="19" t="s">
        <v>83</v>
      </c>
      <c r="DA5" s="19" t="s">
        <v>84</v>
      </c>
      <c r="DB5" s="19" t="s">
        <v>85</v>
      </c>
      <c r="DC5" s="19" t="s">
        <v>86</v>
      </c>
      <c r="DD5" s="19" t="s">
        <v>87</v>
      </c>
      <c r="DE5" s="19" t="s">
        <v>88</v>
      </c>
      <c r="DF5" s="19" t="s">
        <v>89</v>
      </c>
      <c r="DG5" s="19" t="s">
        <v>90</v>
      </c>
      <c r="DH5" s="19" t="s">
        <v>80</v>
      </c>
      <c r="DI5" s="19" t="s">
        <v>81</v>
      </c>
      <c r="DJ5" s="19" t="s">
        <v>82</v>
      </c>
      <c r="DK5" s="19" t="s">
        <v>83</v>
      </c>
      <c r="DL5" s="19" t="s">
        <v>84</v>
      </c>
      <c r="DM5" s="19" t="s">
        <v>85</v>
      </c>
      <c r="DN5" s="19" t="s">
        <v>86</v>
      </c>
      <c r="DO5" s="19" t="s">
        <v>87</v>
      </c>
      <c r="DP5" s="19" t="s">
        <v>88</v>
      </c>
      <c r="DQ5" s="19" t="s">
        <v>89</v>
      </c>
      <c r="DR5" s="19" t="s">
        <v>90</v>
      </c>
      <c r="DS5" s="19" t="s">
        <v>80</v>
      </c>
      <c r="DT5" s="19" t="s">
        <v>81</v>
      </c>
      <c r="DU5" s="19" t="s">
        <v>82</v>
      </c>
      <c r="DV5" s="19" t="s">
        <v>83</v>
      </c>
      <c r="DW5" s="19" t="s">
        <v>84</v>
      </c>
      <c r="DX5" s="19" t="s">
        <v>85</v>
      </c>
      <c r="DY5" s="19" t="s">
        <v>86</v>
      </c>
      <c r="DZ5" s="19" t="s">
        <v>87</v>
      </c>
      <c r="EA5" s="19" t="s">
        <v>88</v>
      </c>
      <c r="EB5" s="19" t="s">
        <v>89</v>
      </c>
      <c r="EC5" s="19" t="s">
        <v>90</v>
      </c>
      <c r="ED5" s="19" t="s">
        <v>80</v>
      </c>
      <c r="EE5" s="19" t="s">
        <v>81</v>
      </c>
      <c r="EF5" s="19" t="s">
        <v>82</v>
      </c>
      <c r="EG5" s="19" t="s">
        <v>83</v>
      </c>
      <c r="EH5" s="19" t="s">
        <v>84</v>
      </c>
      <c r="EI5" s="19" t="s">
        <v>85</v>
      </c>
      <c r="EJ5" s="19" t="s">
        <v>86</v>
      </c>
      <c r="EK5" s="19" t="s">
        <v>87</v>
      </c>
      <c r="EL5" s="19" t="s">
        <v>88</v>
      </c>
      <c r="EM5" s="19" t="s">
        <v>89</v>
      </c>
      <c r="EN5" s="19" t="s">
        <v>90</v>
      </c>
    </row>
    <row r="6" spans="1:144" s="23" customFormat="1" x14ac:dyDescent="0.2">
      <c r="A6" s="15" t="s">
        <v>91</v>
      </c>
      <c r="B6" s="20">
        <f>B7</f>
        <v>2022</v>
      </c>
      <c r="C6" s="20">
        <f t="shared" ref="C6:W6" si="3">C7</f>
        <v>210005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2</v>
      </c>
      <c r="H6" s="20" t="str">
        <f t="shared" si="3"/>
        <v>岐阜県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用水供給事業</v>
      </c>
      <c r="L6" s="20" t="str">
        <f t="shared" si="3"/>
        <v>B</v>
      </c>
      <c r="M6" s="20" t="str">
        <f t="shared" si="3"/>
        <v>非設置</v>
      </c>
      <c r="N6" s="21" t="str">
        <f t="shared" si="3"/>
        <v>-</v>
      </c>
      <c r="O6" s="21">
        <f t="shared" si="3"/>
        <v>88.3</v>
      </c>
      <c r="P6" s="21">
        <f t="shared" si="3"/>
        <v>87.41</v>
      </c>
      <c r="Q6" s="21">
        <f t="shared" si="3"/>
        <v>0</v>
      </c>
      <c r="R6" s="21">
        <f t="shared" si="3"/>
        <v>1982294</v>
      </c>
      <c r="S6" s="21">
        <f t="shared" si="3"/>
        <v>10621.29</v>
      </c>
      <c r="T6" s="21">
        <f t="shared" si="3"/>
        <v>186.63</v>
      </c>
      <c r="U6" s="21">
        <f t="shared" si="3"/>
        <v>453909</v>
      </c>
      <c r="V6" s="21">
        <f t="shared" si="3"/>
        <v>454.04</v>
      </c>
      <c r="W6" s="21">
        <f t="shared" si="3"/>
        <v>999.71</v>
      </c>
      <c r="X6" s="22">
        <f>IF(X7="",NA(),X7)</f>
        <v>132.01</v>
      </c>
      <c r="Y6" s="22">
        <f t="shared" ref="Y6:AG6" si="4">IF(Y7="",NA(),Y7)</f>
        <v>136.58000000000001</v>
      </c>
      <c r="Z6" s="22">
        <f t="shared" si="4"/>
        <v>120.93</v>
      </c>
      <c r="AA6" s="22">
        <f t="shared" si="4"/>
        <v>119.36</v>
      </c>
      <c r="AB6" s="22">
        <f t="shared" si="4"/>
        <v>112.97</v>
      </c>
      <c r="AC6" s="22">
        <f t="shared" si="4"/>
        <v>112.98</v>
      </c>
      <c r="AD6" s="22">
        <f t="shared" si="4"/>
        <v>112.91</v>
      </c>
      <c r="AE6" s="22">
        <f t="shared" si="4"/>
        <v>111.13</v>
      </c>
      <c r="AF6" s="22">
        <f t="shared" si="4"/>
        <v>112.49</v>
      </c>
      <c r="AG6" s="22">
        <f t="shared" si="4"/>
        <v>107.33</v>
      </c>
      <c r="AH6" s="21" t="str">
        <f>IF(AH7="","",IF(AH7="-","【-】","【"&amp;SUBSTITUTE(TEXT(AH7,"#,##0.00"),"-","△")&amp;"】"))</f>
        <v>【107.33】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10.49</v>
      </c>
      <c r="AO6" s="22">
        <f t="shared" si="5"/>
        <v>9.92</v>
      </c>
      <c r="AP6" s="22">
        <f t="shared" si="5"/>
        <v>12.29</v>
      </c>
      <c r="AQ6" s="22">
        <f t="shared" si="5"/>
        <v>8.77</v>
      </c>
      <c r="AR6" s="22">
        <f t="shared" si="5"/>
        <v>8.81</v>
      </c>
      <c r="AS6" s="21" t="str">
        <f>IF(AS7="","",IF(AS7="-","【-】","【"&amp;SUBSTITUTE(TEXT(AS7,"#,##0.00"),"-","△")&amp;"】"))</f>
        <v>【8.81】</v>
      </c>
      <c r="AT6" s="22">
        <f>IF(AT7="",NA(),AT7)</f>
        <v>1209.74</v>
      </c>
      <c r="AU6" s="22">
        <f t="shared" ref="AU6:BC6" si="6">IF(AU7="",NA(),AU7)</f>
        <v>1086.02</v>
      </c>
      <c r="AV6" s="22">
        <f t="shared" si="6"/>
        <v>1153.3699999999999</v>
      </c>
      <c r="AW6" s="22">
        <f t="shared" si="6"/>
        <v>1274.1500000000001</v>
      </c>
      <c r="AX6" s="22">
        <f t="shared" si="6"/>
        <v>1544.34</v>
      </c>
      <c r="AY6" s="22">
        <f t="shared" si="6"/>
        <v>258.49</v>
      </c>
      <c r="AZ6" s="22">
        <f t="shared" si="6"/>
        <v>271.10000000000002</v>
      </c>
      <c r="BA6" s="22">
        <f t="shared" si="6"/>
        <v>284.45</v>
      </c>
      <c r="BB6" s="22">
        <f t="shared" si="6"/>
        <v>309.23</v>
      </c>
      <c r="BC6" s="22">
        <f t="shared" si="6"/>
        <v>313.43</v>
      </c>
      <c r="BD6" s="21" t="str">
        <f>IF(BD7="","",IF(BD7="-","【-】","【"&amp;SUBSTITUTE(TEXT(BD7,"#,##0.00"),"-","△")&amp;"】"))</f>
        <v>【313.43】</v>
      </c>
      <c r="BE6" s="22">
        <f>IF(BE7="",NA(),BE7)</f>
        <v>123.49</v>
      </c>
      <c r="BF6" s="22">
        <f t="shared" ref="BF6:BN6" si="7">IF(BF7="",NA(),BF7)</f>
        <v>111.72</v>
      </c>
      <c r="BG6" s="22">
        <f t="shared" si="7"/>
        <v>101.05</v>
      </c>
      <c r="BH6" s="22">
        <f t="shared" si="7"/>
        <v>90.35</v>
      </c>
      <c r="BI6" s="22">
        <f t="shared" si="7"/>
        <v>79.400000000000006</v>
      </c>
      <c r="BJ6" s="22">
        <f t="shared" si="7"/>
        <v>290.31</v>
      </c>
      <c r="BK6" s="22">
        <f t="shared" si="7"/>
        <v>272.95999999999998</v>
      </c>
      <c r="BL6" s="22">
        <f t="shared" si="7"/>
        <v>260.95999999999998</v>
      </c>
      <c r="BM6" s="22">
        <f t="shared" si="7"/>
        <v>240.07</v>
      </c>
      <c r="BN6" s="22">
        <f t="shared" si="7"/>
        <v>224.81</v>
      </c>
      <c r="BO6" s="21" t="str">
        <f>IF(BO7="","",IF(BO7="-","【-】","【"&amp;SUBSTITUTE(TEXT(BO7,"#,##0.00"),"-","△")&amp;"】"))</f>
        <v>【224.81】</v>
      </c>
      <c r="BP6" s="22">
        <f>IF(BP7="",NA(),BP7)</f>
        <v>133.25</v>
      </c>
      <c r="BQ6" s="22">
        <f t="shared" ref="BQ6:BY6" si="8">IF(BQ7="",NA(),BQ7)</f>
        <v>135.88999999999999</v>
      </c>
      <c r="BR6" s="22">
        <f t="shared" si="8"/>
        <v>121.57</v>
      </c>
      <c r="BS6" s="22">
        <f t="shared" si="8"/>
        <v>119.26</v>
      </c>
      <c r="BT6" s="22">
        <f t="shared" si="8"/>
        <v>112.66</v>
      </c>
      <c r="BU6" s="22">
        <f t="shared" si="8"/>
        <v>112.83</v>
      </c>
      <c r="BV6" s="22">
        <f t="shared" si="8"/>
        <v>112.84</v>
      </c>
      <c r="BW6" s="22">
        <f t="shared" si="8"/>
        <v>110.77</v>
      </c>
      <c r="BX6" s="22">
        <f t="shared" si="8"/>
        <v>112.35</v>
      </c>
      <c r="BY6" s="22">
        <f t="shared" si="8"/>
        <v>106.47</v>
      </c>
      <c r="BZ6" s="21" t="str">
        <f>IF(BZ7="","",IF(BZ7="-","【-】","【"&amp;SUBSTITUTE(TEXT(BZ7,"#,##0.00"),"-","△")&amp;"】"))</f>
        <v>【106.47】</v>
      </c>
      <c r="CA6" s="22">
        <f>IF(CA7="",NA(),CA7)</f>
        <v>71.069999999999993</v>
      </c>
      <c r="CB6" s="22">
        <f t="shared" ref="CB6:CJ6" si="9">IF(CB7="",NA(),CB7)</f>
        <v>70.05</v>
      </c>
      <c r="CC6" s="22">
        <f t="shared" si="9"/>
        <v>77.510000000000005</v>
      </c>
      <c r="CD6" s="22">
        <f t="shared" si="9"/>
        <v>79.180000000000007</v>
      </c>
      <c r="CE6" s="22">
        <f t="shared" si="9"/>
        <v>83.99</v>
      </c>
      <c r="CF6" s="22">
        <f t="shared" si="9"/>
        <v>73.86</v>
      </c>
      <c r="CG6" s="22">
        <f t="shared" si="9"/>
        <v>73.849999999999994</v>
      </c>
      <c r="CH6" s="22">
        <f t="shared" si="9"/>
        <v>73.180000000000007</v>
      </c>
      <c r="CI6" s="22">
        <f t="shared" si="9"/>
        <v>73.05</v>
      </c>
      <c r="CJ6" s="22">
        <f t="shared" si="9"/>
        <v>77.53</v>
      </c>
      <c r="CK6" s="21" t="str">
        <f>IF(CK7="","",IF(CK7="-","【-】","【"&amp;SUBSTITUTE(TEXT(CK7,"#,##0.00"),"-","△")&amp;"】"))</f>
        <v>【77.53】</v>
      </c>
      <c r="CL6" s="22">
        <f>IF(CL7="",NA(),CL7)</f>
        <v>67.37</v>
      </c>
      <c r="CM6" s="22">
        <f t="shared" ref="CM6:CU6" si="10">IF(CM7="",NA(),CM7)</f>
        <v>69.64</v>
      </c>
      <c r="CN6" s="22">
        <f t="shared" si="10"/>
        <v>70.42</v>
      </c>
      <c r="CO6" s="22">
        <f t="shared" si="10"/>
        <v>70.14</v>
      </c>
      <c r="CP6" s="22">
        <f t="shared" si="10"/>
        <v>69.66</v>
      </c>
      <c r="CQ6" s="22">
        <f t="shared" si="10"/>
        <v>61.77</v>
      </c>
      <c r="CR6" s="22">
        <f t="shared" si="10"/>
        <v>61.69</v>
      </c>
      <c r="CS6" s="22">
        <f t="shared" si="10"/>
        <v>62.26</v>
      </c>
      <c r="CT6" s="22">
        <f t="shared" si="10"/>
        <v>62.22</v>
      </c>
      <c r="CU6" s="22">
        <f t="shared" si="10"/>
        <v>61.45</v>
      </c>
      <c r="CV6" s="21" t="str">
        <f>IF(CV7="","",IF(CV7="-","【-】","【"&amp;SUBSTITUTE(TEXT(CV7,"#,##0.00"),"-","△")&amp;"】"))</f>
        <v>【61.45】</v>
      </c>
      <c r="CW6" s="22">
        <f>IF(CW7="",NA(),CW7)</f>
        <v>99.45</v>
      </c>
      <c r="CX6" s="22">
        <f t="shared" ref="CX6:DF6" si="11">IF(CX7="",NA(),CX7)</f>
        <v>99.38</v>
      </c>
      <c r="CY6" s="22">
        <f t="shared" si="11"/>
        <v>99.41</v>
      </c>
      <c r="CZ6" s="22">
        <f t="shared" si="11"/>
        <v>99.4</v>
      </c>
      <c r="DA6" s="22">
        <f t="shared" si="11"/>
        <v>99.6</v>
      </c>
      <c r="DB6" s="22">
        <f t="shared" si="11"/>
        <v>100.08</v>
      </c>
      <c r="DC6" s="22">
        <f t="shared" si="11"/>
        <v>100</v>
      </c>
      <c r="DD6" s="22">
        <f t="shared" si="11"/>
        <v>100.16</v>
      </c>
      <c r="DE6" s="22">
        <f t="shared" si="11"/>
        <v>100.28</v>
      </c>
      <c r="DF6" s="22">
        <f t="shared" si="11"/>
        <v>100.29</v>
      </c>
      <c r="DG6" s="21" t="str">
        <f>IF(DG7="","",IF(DG7="-","【-】","【"&amp;SUBSTITUTE(TEXT(DG7,"#,##0.00"),"-","△")&amp;"】"))</f>
        <v>【100.29】</v>
      </c>
      <c r="DH6" s="22">
        <f>IF(DH7="",NA(),DH7)</f>
        <v>55.62</v>
      </c>
      <c r="DI6" s="22">
        <f t="shared" ref="DI6:DQ6" si="12">IF(DI7="",NA(),DI7)</f>
        <v>57.4</v>
      </c>
      <c r="DJ6" s="22">
        <f t="shared" si="12"/>
        <v>57.9</v>
      </c>
      <c r="DK6" s="22">
        <f t="shared" si="12"/>
        <v>51.91</v>
      </c>
      <c r="DL6" s="22">
        <f t="shared" si="12"/>
        <v>52.99</v>
      </c>
      <c r="DM6" s="22">
        <f t="shared" si="12"/>
        <v>55.77</v>
      </c>
      <c r="DN6" s="22">
        <f t="shared" si="12"/>
        <v>56.48</v>
      </c>
      <c r="DO6" s="22">
        <f t="shared" si="12"/>
        <v>57.5</v>
      </c>
      <c r="DP6" s="22">
        <f t="shared" si="12"/>
        <v>58.52</v>
      </c>
      <c r="DQ6" s="22">
        <f t="shared" si="12"/>
        <v>59.51</v>
      </c>
      <c r="DR6" s="21" t="str">
        <f>IF(DR7="","",IF(DR7="-","【-】","【"&amp;SUBSTITUTE(TEXT(DR7,"#,##0.00"),"-","△")&amp;"】"))</f>
        <v>【59.51】</v>
      </c>
      <c r="DS6" s="22">
        <f>IF(DS7="",NA(),DS7)</f>
        <v>60.29</v>
      </c>
      <c r="DT6" s="22">
        <f t="shared" ref="DT6:EB6" si="13">IF(DT7="",NA(),DT7)</f>
        <v>60.09</v>
      </c>
      <c r="DU6" s="22">
        <f t="shared" si="13"/>
        <v>59.1</v>
      </c>
      <c r="DV6" s="22">
        <f t="shared" si="13"/>
        <v>43.07</v>
      </c>
      <c r="DW6" s="22">
        <f t="shared" si="13"/>
        <v>42.4</v>
      </c>
      <c r="DX6" s="22">
        <f t="shared" si="13"/>
        <v>25.84</v>
      </c>
      <c r="DY6" s="22">
        <f t="shared" si="13"/>
        <v>27.61</v>
      </c>
      <c r="DZ6" s="22">
        <f t="shared" si="13"/>
        <v>30.3</v>
      </c>
      <c r="EA6" s="22">
        <f t="shared" si="13"/>
        <v>31.74</v>
      </c>
      <c r="EB6" s="22">
        <f t="shared" si="13"/>
        <v>32.380000000000003</v>
      </c>
      <c r="EC6" s="21" t="str">
        <f>IF(EC7="","",IF(EC7="-","【-】","【"&amp;SUBSTITUTE(TEXT(EC7,"#,##0.00"),"-","△")&amp;"】"))</f>
        <v>【32.38】</v>
      </c>
      <c r="ED6" s="21">
        <f>IF(ED7="",NA(),ED7)</f>
        <v>0</v>
      </c>
      <c r="EE6" s="21">
        <f t="shared" ref="EE6:EM6" si="14">IF(EE7="",NA(),EE7)</f>
        <v>0</v>
      </c>
      <c r="EF6" s="21">
        <f t="shared" si="14"/>
        <v>0</v>
      </c>
      <c r="EG6" s="22">
        <f t="shared" si="14"/>
        <v>0.15</v>
      </c>
      <c r="EH6" s="21">
        <f t="shared" si="14"/>
        <v>0</v>
      </c>
      <c r="EI6" s="22">
        <f t="shared" si="14"/>
        <v>0.24</v>
      </c>
      <c r="EJ6" s="22">
        <f t="shared" si="14"/>
        <v>0.2</v>
      </c>
      <c r="EK6" s="22">
        <f t="shared" si="14"/>
        <v>0.32</v>
      </c>
      <c r="EL6" s="22">
        <f t="shared" si="14"/>
        <v>0.28000000000000003</v>
      </c>
      <c r="EM6" s="22">
        <f t="shared" si="14"/>
        <v>0.4</v>
      </c>
      <c r="EN6" s="21" t="str">
        <f>IF(EN7="","",IF(EN7="-","【-】","【"&amp;SUBSTITUTE(TEXT(EN7,"#,##0.00"),"-","△")&amp;"】"))</f>
        <v>【0.40】</v>
      </c>
    </row>
    <row r="7" spans="1:144" s="23" customFormat="1" x14ac:dyDescent="0.2">
      <c r="A7" s="15"/>
      <c r="B7" s="24">
        <v>2022</v>
      </c>
      <c r="C7" s="24">
        <v>210005</v>
      </c>
      <c r="D7" s="24">
        <v>46</v>
      </c>
      <c r="E7" s="24">
        <v>1</v>
      </c>
      <c r="F7" s="24">
        <v>0</v>
      </c>
      <c r="G7" s="24">
        <v>2</v>
      </c>
      <c r="H7" s="24" t="s">
        <v>92</v>
      </c>
      <c r="I7" s="24" t="s">
        <v>93</v>
      </c>
      <c r="J7" s="24" t="s">
        <v>94</v>
      </c>
      <c r="K7" s="24" t="s">
        <v>95</v>
      </c>
      <c r="L7" s="24" t="s">
        <v>96</v>
      </c>
      <c r="M7" s="24" t="s">
        <v>97</v>
      </c>
      <c r="N7" s="25" t="s">
        <v>98</v>
      </c>
      <c r="O7" s="25">
        <v>88.3</v>
      </c>
      <c r="P7" s="25">
        <v>87.41</v>
      </c>
      <c r="Q7" s="25">
        <v>0</v>
      </c>
      <c r="R7" s="25">
        <v>1982294</v>
      </c>
      <c r="S7" s="25">
        <v>10621.29</v>
      </c>
      <c r="T7" s="25">
        <v>186.63</v>
      </c>
      <c r="U7" s="25">
        <v>453909</v>
      </c>
      <c r="V7" s="25">
        <v>454.04</v>
      </c>
      <c r="W7" s="25">
        <v>999.71</v>
      </c>
      <c r="X7" s="25">
        <v>132.01</v>
      </c>
      <c r="Y7" s="25">
        <v>136.58000000000001</v>
      </c>
      <c r="Z7" s="25">
        <v>120.93</v>
      </c>
      <c r="AA7" s="25">
        <v>119.36</v>
      </c>
      <c r="AB7" s="25">
        <v>112.97</v>
      </c>
      <c r="AC7" s="25">
        <v>112.98</v>
      </c>
      <c r="AD7" s="25">
        <v>112.91</v>
      </c>
      <c r="AE7" s="25">
        <v>111.13</v>
      </c>
      <c r="AF7" s="25">
        <v>112.49</v>
      </c>
      <c r="AG7" s="25">
        <v>107.33</v>
      </c>
      <c r="AH7" s="25">
        <v>107.33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10.49</v>
      </c>
      <c r="AO7" s="25">
        <v>9.92</v>
      </c>
      <c r="AP7" s="25">
        <v>12.29</v>
      </c>
      <c r="AQ7" s="25">
        <v>8.77</v>
      </c>
      <c r="AR7" s="25">
        <v>8.81</v>
      </c>
      <c r="AS7" s="25">
        <v>8.81</v>
      </c>
      <c r="AT7" s="25">
        <v>1209.74</v>
      </c>
      <c r="AU7" s="25">
        <v>1086.02</v>
      </c>
      <c r="AV7" s="25">
        <v>1153.3699999999999</v>
      </c>
      <c r="AW7" s="25">
        <v>1274.1500000000001</v>
      </c>
      <c r="AX7" s="25">
        <v>1544.34</v>
      </c>
      <c r="AY7" s="25">
        <v>258.49</v>
      </c>
      <c r="AZ7" s="25">
        <v>271.10000000000002</v>
      </c>
      <c r="BA7" s="25">
        <v>284.45</v>
      </c>
      <c r="BB7" s="25">
        <v>309.23</v>
      </c>
      <c r="BC7" s="25">
        <v>313.43</v>
      </c>
      <c r="BD7" s="25">
        <v>313.43</v>
      </c>
      <c r="BE7" s="25">
        <v>123.49</v>
      </c>
      <c r="BF7" s="25">
        <v>111.72</v>
      </c>
      <c r="BG7" s="25">
        <v>101.05</v>
      </c>
      <c r="BH7" s="25">
        <v>90.35</v>
      </c>
      <c r="BI7" s="25">
        <v>79.400000000000006</v>
      </c>
      <c r="BJ7" s="25">
        <v>290.31</v>
      </c>
      <c r="BK7" s="25">
        <v>272.95999999999998</v>
      </c>
      <c r="BL7" s="25">
        <v>260.95999999999998</v>
      </c>
      <c r="BM7" s="25">
        <v>240.07</v>
      </c>
      <c r="BN7" s="25">
        <v>224.81</v>
      </c>
      <c r="BO7" s="25">
        <v>224.81</v>
      </c>
      <c r="BP7" s="25">
        <v>133.25</v>
      </c>
      <c r="BQ7" s="25">
        <v>135.88999999999999</v>
      </c>
      <c r="BR7" s="25">
        <v>121.57</v>
      </c>
      <c r="BS7" s="25">
        <v>119.26</v>
      </c>
      <c r="BT7" s="25">
        <v>112.66</v>
      </c>
      <c r="BU7" s="25">
        <v>112.83</v>
      </c>
      <c r="BV7" s="25">
        <v>112.84</v>
      </c>
      <c r="BW7" s="25">
        <v>110.77</v>
      </c>
      <c r="BX7" s="25">
        <v>112.35</v>
      </c>
      <c r="BY7" s="25">
        <v>106.47</v>
      </c>
      <c r="BZ7" s="25">
        <v>106.47</v>
      </c>
      <c r="CA7" s="25">
        <v>71.069999999999993</v>
      </c>
      <c r="CB7" s="25">
        <v>70.05</v>
      </c>
      <c r="CC7" s="25">
        <v>77.510000000000005</v>
      </c>
      <c r="CD7" s="25">
        <v>79.180000000000007</v>
      </c>
      <c r="CE7" s="25">
        <v>83.99</v>
      </c>
      <c r="CF7" s="25">
        <v>73.86</v>
      </c>
      <c r="CG7" s="25">
        <v>73.849999999999994</v>
      </c>
      <c r="CH7" s="25">
        <v>73.180000000000007</v>
      </c>
      <c r="CI7" s="25">
        <v>73.05</v>
      </c>
      <c r="CJ7" s="25">
        <v>77.53</v>
      </c>
      <c r="CK7" s="25">
        <v>77.53</v>
      </c>
      <c r="CL7" s="25">
        <v>67.37</v>
      </c>
      <c r="CM7" s="25">
        <v>69.64</v>
      </c>
      <c r="CN7" s="25">
        <v>70.42</v>
      </c>
      <c r="CO7" s="25">
        <v>70.14</v>
      </c>
      <c r="CP7" s="25">
        <v>69.66</v>
      </c>
      <c r="CQ7" s="25">
        <v>61.77</v>
      </c>
      <c r="CR7" s="25">
        <v>61.69</v>
      </c>
      <c r="CS7" s="25">
        <v>62.26</v>
      </c>
      <c r="CT7" s="25">
        <v>62.22</v>
      </c>
      <c r="CU7" s="25">
        <v>61.45</v>
      </c>
      <c r="CV7" s="25">
        <v>61.45</v>
      </c>
      <c r="CW7" s="25">
        <v>99.45</v>
      </c>
      <c r="CX7" s="25">
        <v>99.38</v>
      </c>
      <c r="CY7" s="25">
        <v>99.41</v>
      </c>
      <c r="CZ7" s="25">
        <v>99.4</v>
      </c>
      <c r="DA7" s="25">
        <v>99.6</v>
      </c>
      <c r="DB7" s="25">
        <v>100.08</v>
      </c>
      <c r="DC7" s="25">
        <v>100</v>
      </c>
      <c r="DD7" s="25">
        <v>100.16</v>
      </c>
      <c r="DE7" s="25">
        <v>100.28</v>
      </c>
      <c r="DF7" s="25">
        <v>100.29</v>
      </c>
      <c r="DG7" s="25">
        <v>100.29</v>
      </c>
      <c r="DH7" s="25">
        <v>55.62</v>
      </c>
      <c r="DI7" s="25">
        <v>57.4</v>
      </c>
      <c r="DJ7" s="25">
        <v>57.9</v>
      </c>
      <c r="DK7" s="25">
        <v>51.91</v>
      </c>
      <c r="DL7" s="25">
        <v>52.99</v>
      </c>
      <c r="DM7" s="25">
        <v>55.77</v>
      </c>
      <c r="DN7" s="25">
        <v>56.48</v>
      </c>
      <c r="DO7" s="25">
        <v>57.5</v>
      </c>
      <c r="DP7" s="25">
        <v>58.52</v>
      </c>
      <c r="DQ7" s="25">
        <v>59.51</v>
      </c>
      <c r="DR7" s="25">
        <v>59.51</v>
      </c>
      <c r="DS7" s="25">
        <v>60.29</v>
      </c>
      <c r="DT7" s="25">
        <v>60.09</v>
      </c>
      <c r="DU7" s="25">
        <v>59.1</v>
      </c>
      <c r="DV7" s="25">
        <v>43.07</v>
      </c>
      <c r="DW7" s="25">
        <v>42.4</v>
      </c>
      <c r="DX7" s="25">
        <v>25.84</v>
      </c>
      <c r="DY7" s="25">
        <v>27.61</v>
      </c>
      <c r="DZ7" s="25">
        <v>30.3</v>
      </c>
      <c r="EA7" s="25">
        <v>31.74</v>
      </c>
      <c r="EB7" s="25">
        <v>32.380000000000003</v>
      </c>
      <c r="EC7" s="25">
        <v>32.380000000000003</v>
      </c>
      <c r="ED7" s="25">
        <v>0</v>
      </c>
      <c r="EE7" s="25">
        <v>0</v>
      </c>
      <c r="EF7" s="25">
        <v>0</v>
      </c>
      <c r="EG7" s="25">
        <v>0.15</v>
      </c>
      <c r="EH7" s="25">
        <v>0</v>
      </c>
      <c r="EI7" s="25">
        <v>0.24</v>
      </c>
      <c r="EJ7" s="25">
        <v>0.2</v>
      </c>
      <c r="EK7" s="25">
        <v>0.32</v>
      </c>
      <c r="EL7" s="25">
        <v>0.28000000000000003</v>
      </c>
      <c r="EM7" s="25">
        <v>0.4</v>
      </c>
      <c r="EN7" s="25">
        <v>0.4</v>
      </c>
    </row>
    <row r="8" spans="1:144" x14ac:dyDescent="0.2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2">
      <c r="A9" s="28"/>
      <c r="B9" s="28" t="s">
        <v>99</v>
      </c>
      <c r="C9" s="28" t="s">
        <v>100</v>
      </c>
      <c r="D9" s="28" t="s">
        <v>101</v>
      </c>
      <c r="E9" s="28" t="s">
        <v>102</v>
      </c>
      <c r="F9" s="28" t="s">
        <v>103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2">
      <c r="A10" s="28" t="s">
        <v>44</v>
      </c>
      <c r="B10" s="29">
        <f>DATEVALUE($B7+12-B11&amp;"/1/"&amp;B12)</f>
        <v>47484</v>
      </c>
      <c r="C10" s="30">
        <f>DATEVALUE($B7+12-C11&amp;"/1/"&amp;C12)</f>
        <v>47849</v>
      </c>
      <c r="D10" s="30">
        <f>DATEVALUE($B7+12-D11&amp;"/1/"&amp;D12)</f>
        <v>48215</v>
      </c>
      <c r="E10" s="30">
        <f>DATEVALUE($B7+12-E11&amp;"/1/"&amp;E12)</f>
        <v>48582</v>
      </c>
      <c r="F10" s="30">
        <f>DATEVALUE($B7+12-F11&amp;"/1/"&amp;F12)</f>
        <v>48948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104</v>
      </c>
    </row>
    <row r="12" spans="1:144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105</v>
      </c>
    </row>
    <row r="13" spans="1:144" x14ac:dyDescent="0.2">
      <c r="B13" t="s">
        <v>106</v>
      </c>
      <c r="C13" t="s">
        <v>107</v>
      </c>
      <c r="D13" t="s">
        <v>107</v>
      </c>
      <c r="E13" t="s">
        <v>107</v>
      </c>
      <c r="F13" t="s">
        <v>107</v>
      </c>
      <c r="G13" t="s">
        <v>108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2024-01-22T05:06:39Z</cp:lastPrinted>
  <dcterms:created xsi:type="dcterms:W3CDTF">2023-12-05T00:54:31Z</dcterms:created>
  <dcterms:modified xsi:type="dcterms:W3CDTF">2024-01-22T05:08:37Z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2024-01-22T01:54:42Z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07b339f2-292c-49b9-907f-9a3bce9fd3d1</vt:lpwstr>
  </property>
  <property fmtid="{D5CDD505-2E9C-101B-9397-08002B2CF9AE}" pid="8" name="MSIP_Label_defa4170-0d19-0005-0004-bc88714345d2_ContentBits">
    <vt:lpwstr>0</vt:lpwstr>
  </property>
</Properties>
</file>