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k238000\（新）共有書庫\16_財務（H31.4.3～）\02_財務\02 決算\09決算統計\R04\09_経営比較分析表の分析等\03_提出\"/>
    </mc:Choice>
  </mc:AlternateContent>
  <workbookProtection workbookAlgorithmName="SHA-512" workbookHashValue="wZBrSH//B1xEvYe+b5Uh/MH9p2DiTpXwqeJmG9AepsJxTHDiV1WcbQBu27zWbKD8Y1geD66H2a0kVocm7N4dMQ==" workbookSaltValue="CQ4Drjt9pMI1wcjp5UFDlQ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FB7" i="5"/>
  <c r="FA7" i="5"/>
  <c r="EZ7" i="5"/>
  <c r="EX7" i="5"/>
  <c r="EW7" i="5"/>
  <c r="EV7" i="5"/>
  <c r="EU7" i="5"/>
  <c r="ET7" i="5"/>
  <c r="ES7" i="5"/>
  <c r="ER7" i="5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DH7" i="5"/>
  <c r="DF7" i="5"/>
  <c r="DE7" i="5"/>
  <c r="DD7" i="5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BP7" i="5"/>
  <c r="BN7" i="5"/>
  <c r="BM7" i="5"/>
  <c r="BL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ID10" i="4" s="1"/>
  <c r="AB6" i="5"/>
  <c r="AA6" i="5"/>
  <c r="Z6" i="5"/>
  <c r="Y6" i="5"/>
  <c r="FZ12" i="4" s="1"/>
  <c r="X6" i="5"/>
  <c r="W6" i="5"/>
  <c r="V6" i="5"/>
  <c r="U6" i="5"/>
  <c r="B12" i="4" s="1"/>
  <c r="T6" i="5"/>
  <c r="S6" i="5"/>
  <c r="R6" i="5"/>
  <c r="Q6" i="5"/>
  <c r="AU10" i="4" s="1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M90" i="4"/>
  <c r="L90" i="4"/>
  <c r="K90" i="4"/>
  <c r="I90" i="4"/>
  <c r="H90" i="4"/>
  <c r="G90" i="4"/>
  <c r="E90" i="4"/>
  <c r="D90" i="4"/>
  <c r="C90" i="4"/>
  <c r="MO80" i="4"/>
  <c r="LZ80" i="4"/>
  <c r="LK80" i="4"/>
  <c r="KV80" i="4"/>
  <c r="KG80" i="4"/>
  <c r="JB80" i="4"/>
  <c r="IM80" i="4"/>
  <c r="HX80" i="4"/>
  <c r="HI80" i="4"/>
  <c r="GT80" i="4"/>
  <c r="FO80" i="4"/>
  <c r="EZ80" i="4"/>
  <c r="EK80" i="4"/>
  <c r="DV80" i="4"/>
  <c r="DG80" i="4"/>
  <c r="BX80" i="4"/>
  <c r="BI80" i="4"/>
  <c r="AT80" i="4"/>
  <c r="AE80" i="4"/>
  <c r="P80" i="4"/>
  <c r="MO79" i="4"/>
  <c r="LZ79" i="4"/>
  <c r="LK79" i="4"/>
  <c r="KV79" i="4"/>
  <c r="KG79" i="4"/>
  <c r="JB79" i="4"/>
  <c r="IM79" i="4"/>
  <c r="HX79" i="4"/>
  <c r="HI79" i="4"/>
  <c r="GT79" i="4"/>
  <c r="FO79" i="4"/>
  <c r="EZ79" i="4"/>
  <c r="EK79" i="4"/>
  <c r="DV79" i="4"/>
  <c r="DG79" i="4"/>
  <c r="BX79" i="4"/>
  <c r="BI79" i="4"/>
  <c r="AT79" i="4"/>
  <c r="AE79" i="4"/>
  <c r="P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LP10" i="4"/>
  <c r="JW10" i="4"/>
  <c r="FZ10" i="4"/>
  <c r="EG10" i="4"/>
  <c r="CN10" i="4"/>
  <c r="B10" i="4"/>
  <c r="LP8" i="4"/>
  <c r="JW8" i="4"/>
  <c r="ID8" i="4"/>
  <c r="FZ8" i="4"/>
  <c r="EG8" i="4"/>
  <c r="CN8" i="4"/>
  <c r="AU8" i="4"/>
  <c r="B8" i="4"/>
  <c r="B6" i="4"/>
  <c r="FO78" i="4" l="1"/>
  <c r="FL54" i="4"/>
  <c r="FL32" i="4"/>
  <c r="BX78" i="4"/>
  <c r="BX54" i="4"/>
  <c r="BX32" i="4"/>
  <c r="IZ32" i="4"/>
  <c r="MO78" i="4"/>
  <c r="MN54" i="4"/>
  <c r="MN32" i="4"/>
  <c r="JB78" i="4"/>
  <c r="IZ54" i="4"/>
  <c r="C11" i="5"/>
  <c r="D11" i="5"/>
  <c r="E11" i="5"/>
  <c r="B11" i="5"/>
  <c r="DG78" i="4" l="1"/>
  <c r="DD54" i="4"/>
  <c r="DD32" i="4"/>
  <c r="GT78" i="4"/>
  <c r="GR32" i="4"/>
  <c r="P78" i="4"/>
  <c r="P54" i="4"/>
  <c r="P32" i="4"/>
  <c r="GR54" i="4"/>
  <c r="KG78" i="4"/>
  <c r="KF54" i="4"/>
  <c r="KF32" i="4"/>
  <c r="IM78" i="4"/>
  <c r="IK54" i="4"/>
  <c r="IK32" i="4"/>
  <c r="LZ78" i="4"/>
  <c r="LY54" i="4"/>
  <c r="LY32" i="4"/>
  <c r="EZ78" i="4"/>
  <c r="EW54" i="4"/>
  <c r="EW32" i="4"/>
  <c r="BI78" i="4"/>
  <c r="BI54" i="4"/>
  <c r="BI32" i="4"/>
  <c r="AT54" i="4"/>
  <c r="LK78" i="4"/>
  <c r="LJ54" i="4"/>
  <c r="LJ32" i="4"/>
  <c r="AT78" i="4"/>
  <c r="HX78" i="4"/>
  <c r="HV54" i="4"/>
  <c r="HV32" i="4"/>
  <c r="AT32" i="4"/>
  <c r="EK78" i="4"/>
  <c r="EH54" i="4"/>
  <c r="EH32" i="4"/>
  <c r="AE78" i="4"/>
  <c r="AE54" i="4"/>
  <c r="AE32" i="4"/>
  <c r="KV78" i="4"/>
  <c r="KU54" i="4"/>
  <c r="KU32" i="4"/>
  <c r="HI78" i="4"/>
  <c r="HG54" i="4"/>
  <c r="HG32" i="4"/>
  <c r="DV78" i="4"/>
  <c r="DS54" i="4"/>
  <c r="DS32" i="4"/>
</calcChain>
</file>

<file path=xl/sharedStrings.xml><?xml version="1.0" encoding="utf-8"?>
<sst xmlns="http://schemas.openxmlformats.org/spreadsheetml/2006/main" count="342" uniqueCount="185">
  <si>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</si>
  <si>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</si>
  <si>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</si>
  <si>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</si>
  <si>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</si>
  <si>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</si>
  <si>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</si>
  <si>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</si>
  <si>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</si>
  <si>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</si>
  <si>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</si>
  <si>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</si>
  <si>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</si>
  <si>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</si>
  <si>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</si>
  <si>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</si>
  <si>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</si>
  <si>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</si>
  <si>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</si>
  <si>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</si>
  <si>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</si>
  <si>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</si>
  <si>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</si>
  <si>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</si>
  <si>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</si>
  <si>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</si>
  <si>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</si>
  <si>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</si>
  <si>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</si>
  <si>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</si>
  <si>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</si>
  <si>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</si>
  <si>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</si>
  <si>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</si>
  <si>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</si>
  <si>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</si>
  <si>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</si>
  <si>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</si>
  <si>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</si>
  <si>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</si>
  <si>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</si>
  <si>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</si>
  <si>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</si>
  <si>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</si>
  <si>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</si>
  <si>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</si>
  <si>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</si>
  <si>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</si>
  <si>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</si>
  <si>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</si>
  <si>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</si>
  <si>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</si>
  <si>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</si>
  <si>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</si>
  <si>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</si>
  <si>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</si>
  <si>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</si>
  <si>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</si>
  <si>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</si>
  <si>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</si>
  <si>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</si>
  <si>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</si>
  <si>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</si>
  <si>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</si>
  <si>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</si>
  <si>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</si>
  <si>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</si>
  <si>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</si>
  <si>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</si>
  <si>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</si>
  <si>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</si>
  <si>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</si>
  <si>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</si>
  <si>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</si>
  <si>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</si>
  <si>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</si>
  <si>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</si>
  <si>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</si>
  <si>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</si>
  <si>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</si>
  <si>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</si>
  <si>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</si>
  <si>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</si>
  <si>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</si>
  <si>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</si>
  <si>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</si>
  <si>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</si>
  <si>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</si>
  <si>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</si>
  <si>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</si>
  <si>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</si>
  <si>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</si>
  <si>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</si>
  <si>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</si>
  <si>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</si>
  <si>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</si>
  <si>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</si>
  <si>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</si>
  <si>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</si>
  <si>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</si>
  <si>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</si>
  <si>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</si>
  <si>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</si>
  <si>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</si>
  <si>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</si>
  <si>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</si>
  <si>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</si>
  <si>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</si>
  <si>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</si>
  <si>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</si>
  <si>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</si>
  <si>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</si>
  <si>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</si>
  <si>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</si>
  <si>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</si>
  <si>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</si>
  <si>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</si>
  <si>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</si>
  <si>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</si>
  <si>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</si>
  <si>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</si>
  <si>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</si>
  <si>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</si>
  <si>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</si>
  <si>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</si>
  <si>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</si>
  <si>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</si>
  <si>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</si>
  <si>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</si>
  <si>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</si>
  <si>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</si>
  <si>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</si>
  <si>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</si>
  <si>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</si>
  <si>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</si>
  <si>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</si>
  <si>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</si>
  <si>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</si>
  <si>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</si>
  <si>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</si>
  <si>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</si>
  <si>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</si>
  <si>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</si>
  <si>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</si>
  <si>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</si>
  <si>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</si>
  <si>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</si>
  <si>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</si>
  <si>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</si>
  <si>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</si>
  <si>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</si>
  <si>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</si>
  <si>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</si>
  <si>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</si>
  <si>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</si>
  <si>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</si>
  <si>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</si>
  <si>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</si>
  <si>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</si>
  <si>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</si>
  <si>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</si>
  <si>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</si>
  <si>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</si>
  <si>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三重県</t>
  </si>
  <si>
    <t>志摩病院</t>
  </si>
  <si>
    <t>条例全部</t>
  </si>
  <si>
    <t>病院事業</t>
  </si>
  <si>
    <t>一般病院</t>
  </si>
  <si>
    <t>300床以上～400床未満</t>
  </si>
  <si>
    <t>その他</t>
  </si>
  <si>
    <t>指定管理者(利用料金制)</t>
  </si>
  <si>
    <t>対象</t>
  </si>
  <si>
    <t>ド 透 I 訓</t>
  </si>
  <si>
    <t>救 臨 へ 災 地 輪</t>
  </si>
  <si>
    <t>第１種該当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</si>
  <si>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</si>
  <si>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</si>
  <si>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</si>
  <si>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</si>
  <si>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</si>
  <si>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</si>
  <si>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・志摩地域の中核病院として、三次救急医療機関
  等との連携のもと、二次救急医療や災害医療等
  を担う急性期病院としての役割を担うととも
  に、回復期機能も併せ持つ病院としての役割も
  果たしている。
・さらに、志摩地域の地域包括ケアシステムの構
　築に向けてネットワークづくりを推進してい
　る。</t>
    <phoneticPr fontId="5"/>
  </si>
  <si>
    <t>・有形固定資産減価償却率及び器械備品減価償却
  率は類似病院平均を上回っており、老朽化が進
　んでいるため、引き続き、計画的な更新を行っ
　ていく必要がある。
・１床当たり有形固定資産は類似病院平均を下
  回っており、引き続き、過大な投資とならない
  よう留意していく。</t>
  </si>
  <si>
    <t>・経常収支比率は類似病院平均を上回っており、
　100%を超えているが、補助金等の影響によると
　ころが大きい。
・医業収支比率は類似病院平均及び前年実績を下
　回っている。医業収益はR3年度比で改善してい
　るが、物価高騰等に係る光熱水費や施設設備の
　老朽化に伴う修繕費の増加などにより、医業収
　支に係る環境は厳しい状況であるが、引き続き
　改善に向けて努力が必要。
・病床利用率は、新型コロナウイルス感染症の院
　内感染等の影響もあり、前年実績を下回ってい
　る。
・１人１日当たりの収益は、入院・外来とも類似
　病院平均を下回っている。当該病院の特色とし
　て精神科が含まれていることから、類似病院と
　比較して低くなることが想定される。</t>
    <rPh sb="87" eb="91">
      <t>イギョウシュウエキ</t>
    </rPh>
    <rPh sb="94" eb="96">
      <t>ネンド</t>
    </rPh>
    <rPh sb="96" eb="97">
      <t>ヒ</t>
    </rPh>
    <rPh sb="98" eb="100">
      <t>カイゼン</t>
    </rPh>
    <rPh sb="108" eb="112">
      <t>ブッカコウトウ</t>
    </rPh>
    <rPh sb="112" eb="113">
      <t>トウ</t>
    </rPh>
    <rPh sb="114" eb="115">
      <t>カカ</t>
    </rPh>
    <rPh sb="116" eb="120">
      <t>コウネツスイヒ</t>
    </rPh>
    <rPh sb="121" eb="123">
      <t>シセツ</t>
    </rPh>
    <rPh sb="123" eb="125">
      <t>セツビ</t>
    </rPh>
    <rPh sb="128" eb="131">
      <t>ロウキュウカ</t>
    </rPh>
    <rPh sb="132" eb="133">
      <t>トモナ</t>
    </rPh>
    <rPh sb="134" eb="137">
      <t>シュウゼンヒ</t>
    </rPh>
    <rPh sb="138" eb="140">
      <t>ゾウカ</t>
    </rPh>
    <rPh sb="177" eb="178">
      <t>ム</t>
    </rPh>
    <phoneticPr fontId="5"/>
  </si>
  <si>
    <t>・新型コロナウイルス感染症の５類移行後の患者
　の受診動向を注視しつつ、志摩地域の中核病院
　としての役割を担っていけるよう、常勤医師や
　看護師等の充実、総合診療医と他の専門医の連
　携による幅広い疾患への対応、救急医療体制の
　維持、他の急性期病院等との連携強化など、診
　療機能の維持・充実を図る。
・建物（附属設備を含む）、器械備品の老朽化対
  策については、過大な投資とならないよう留意
  しつつ、必要な改修・更新を計画的に実施して
  いく。</t>
    <rPh sb="15" eb="16">
      <t>ルイ</t>
    </rPh>
    <rPh sb="16" eb="18">
      <t>イコウ</t>
    </rPh>
    <rPh sb="18" eb="19">
      <t>ゴ</t>
    </rPh>
    <rPh sb="20" eb="22">
      <t>カンジャ</t>
    </rPh>
    <rPh sb="25" eb="29">
      <t>ジュシンドウコウ</t>
    </rPh>
    <rPh sb="116" eb="118">
      <t>イジ</t>
    </rPh>
    <rPh sb="143" eb="145">
      <t>イジ</t>
    </rPh>
    <rPh sb="166" eb="168">
      <t>キカイ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</si>
</sst>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0" fontId="6" fillId="0" borderId="0" xfId="0" applyFont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59.1</c:v>
                </c:pt>
                <c:pt idx="1">
                  <c:v>57.8</c:v>
                </c:pt>
                <c:pt idx="2">
                  <c:v>51.4</c:v>
                </c:pt>
                <c:pt idx="3">
                  <c:v>50</c:v>
                </c:pt>
                <c:pt idx="4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9-4969-A61F-80B81B3DC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74.099999999999994</c:v>
                </c:pt>
                <c:pt idx="1">
                  <c:v>74.400000000000006</c:v>
                </c:pt>
                <c:pt idx="2">
                  <c:v>66.5</c:v>
                </c:pt>
                <c:pt idx="3">
                  <c:v>66.8</c:v>
                </c:pt>
                <c:pt idx="4">
                  <c:v>66.599999999999994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9-4969-A61F-80B81B3DC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78.3</c:v>
                </c:pt>
                <c:pt idx="2">
                  <c:v>70.8</c:v>
                </c:pt>
                <c:pt idx="3">
                  <c:v>68.2</c:v>
                </c:pt>
                <c:pt idx="4">
                  <c:v>68.599999999999994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9-4C16-8739-5864AA4C4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86.7</c:v>
                </c:pt>
                <c:pt idx="1">
                  <c:v>86.5</c:v>
                </c:pt>
                <c:pt idx="2">
                  <c:v>81.400000000000006</c:v>
                </c:pt>
                <c:pt idx="3">
                  <c:v>83.7</c:v>
                </c:pt>
                <c:pt idx="4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9-4C16-8739-5864AA4C4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85.6</c:v>
                </c:pt>
                <c:pt idx="1">
                  <c:v>85.6</c:v>
                </c:pt>
                <c:pt idx="2">
                  <c:v>79.900000000000006</c:v>
                </c:pt>
                <c:pt idx="3">
                  <c:v>71.2</c:v>
                </c:pt>
                <c:pt idx="4">
                  <c:v>72.2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C-451B-AE6C-E4D100DDF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89.7</c:v>
                </c:pt>
                <c:pt idx="1">
                  <c:v>89.3</c:v>
                </c:pt>
                <c:pt idx="2">
                  <c:v>84.1</c:v>
                </c:pt>
                <c:pt idx="3">
                  <c:v>86.3</c:v>
                </c:pt>
                <c:pt idx="4">
                  <c:v>86.6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C-451B-AE6C-E4D100DDF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98.3</c:v>
                </c:pt>
                <c:pt idx="1">
                  <c:v>98.9</c:v>
                </c:pt>
                <c:pt idx="2">
                  <c:v>122.5</c:v>
                </c:pt>
                <c:pt idx="3">
                  <c:v>122.3</c:v>
                </c:pt>
                <c:pt idx="4">
                  <c:v>114.3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71-49DF-BC5A-667C1DED3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97.8</c:v>
                </c:pt>
                <c:pt idx="1">
                  <c:v>97</c:v>
                </c:pt>
                <c:pt idx="2">
                  <c:v>102.4</c:v>
                </c:pt>
                <c:pt idx="3">
                  <c:v>107.2</c:v>
                </c:pt>
                <c:pt idx="4">
                  <c:v>104.8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71-49DF-BC5A-667C1DED3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68.099999999999994</c:v>
                </c:pt>
                <c:pt idx="1">
                  <c:v>69.400000000000006</c:v>
                </c:pt>
                <c:pt idx="2">
                  <c:v>71.099999999999994</c:v>
                </c:pt>
                <c:pt idx="3">
                  <c:v>72.400000000000006</c:v>
                </c:pt>
                <c:pt idx="4">
                  <c:v>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F4-49BE-9D7C-E94C49F5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51.9</c:v>
                </c:pt>
                <c:pt idx="1">
                  <c:v>52.9</c:v>
                </c:pt>
                <c:pt idx="2">
                  <c:v>54.3</c:v>
                </c:pt>
                <c:pt idx="3">
                  <c:v>54.9</c:v>
                </c:pt>
                <c:pt idx="4">
                  <c:v>56.1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F4-49BE-9D7C-E94C49F5D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79.3</c:v>
                </c:pt>
                <c:pt idx="1">
                  <c:v>80.7</c:v>
                </c:pt>
                <c:pt idx="2">
                  <c:v>81.599999999999994</c:v>
                </c:pt>
                <c:pt idx="3">
                  <c:v>82.1</c:v>
                </c:pt>
                <c:pt idx="4">
                  <c:v>82.5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4-4B5C-917F-4951BE7F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68.2</c:v>
                </c:pt>
                <c:pt idx="1">
                  <c:v>69.400000000000006</c:v>
                </c:pt>
                <c:pt idx="2">
                  <c:v>69.900000000000006</c:v>
                </c:pt>
                <c:pt idx="3">
                  <c:v>68.8</c:v>
                </c:pt>
                <c:pt idx="4">
                  <c:v>69.7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C4-4B5C-917F-4951BE7F8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33712616</c:v>
                </c:pt>
                <c:pt idx="1">
                  <c:v>34290577</c:v>
                </c:pt>
                <c:pt idx="2">
                  <c:v>34536259</c:v>
                </c:pt>
                <c:pt idx="3">
                  <c:v>34670217</c:v>
                </c:pt>
                <c:pt idx="4">
                  <c:v>35337021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D-406D-86E3-AAB11CA6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48918364</c:v>
                </c:pt>
                <c:pt idx="1">
                  <c:v>49696718</c:v>
                </c:pt>
                <c:pt idx="2">
                  <c:v>50234873</c:v>
                </c:pt>
                <c:pt idx="3">
                  <c:v>50294422</c:v>
                </c:pt>
                <c:pt idx="4">
                  <c:v>49693831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D-406D-86E3-AAB11CA67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19.100000000000001</c:v>
                </c:pt>
                <c:pt idx="1">
                  <c:v>17.7</c:v>
                </c:pt>
                <c:pt idx="2">
                  <c:v>18.5</c:v>
                </c:pt>
                <c:pt idx="3">
                  <c:v>20.8</c:v>
                </c:pt>
                <c:pt idx="4">
                  <c:v>21.6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F-4AE1-B31D-249C1F324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23.6</c:v>
                </c:pt>
                <c:pt idx="1">
                  <c:v>24.2</c:v>
                </c:pt>
                <c:pt idx="2">
                  <c:v>24.1</c:v>
                </c:pt>
                <c:pt idx="3">
                  <c:v>23.9</c:v>
                </c:pt>
                <c:pt idx="4">
                  <c:v>24.4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3F-4AE1-B31D-249C1F324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63.7</c:v>
                </c:pt>
                <c:pt idx="1">
                  <c:v>62.4</c:v>
                </c:pt>
                <c:pt idx="2">
                  <c:v>68.099999999999994</c:v>
                </c:pt>
                <c:pt idx="3">
                  <c:v>76.8</c:v>
                </c:pt>
                <c:pt idx="4">
                  <c:v>73.400000000000006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F4-4F53-8F90-4266D915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56</c:v>
                </c:pt>
                <c:pt idx="1">
                  <c:v>56.2</c:v>
                </c:pt>
                <c:pt idx="2">
                  <c:v>60.8</c:v>
                </c:pt>
                <c:pt idx="3">
                  <c:v>57.4</c:v>
                </c:pt>
                <c:pt idx="4">
                  <c:v>55.7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4-4F53-8F90-4266D915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11804</c:v>
                </c:pt>
                <c:pt idx="1">
                  <c:v>12101</c:v>
                </c:pt>
                <c:pt idx="2">
                  <c:v>12852</c:v>
                </c:pt>
                <c:pt idx="3">
                  <c:v>13168</c:v>
                </c:pt>
                <c:pt idx="4">
                  <c:v>13326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A-4304-A3AA-D392C9A5F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14290</c:v>
                </c:pt>
                <c:pt idx="1">
                  <c:v>15111</c:v>
                </c:pt>
                <c:pt idx="2">
                  <c:v>15986</c:v>
                </c:pt>
                <c:pt idx="3">
                  <c:v>16421</c:v>
                </c:pt>
                <c:pt idx="4">
                  <c:v>17279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4A-4304-A3AA-D392C9A5F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32265</c:v>
                </c:pt>
                <c:pt idx="1">
                  <c:v>31804</c:v>
                </c:pt>
                <c:pt idx="2">
                  <c:v>32551</c:v>
                </c:pt>
                <c:pt idx="3">
                  <c:v>35650</c:v>
                </c:pt>
                <c:pt idx="4">
                  <c:v>36613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1-4D84-9294-CD76B8EA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52405</c:v>
                </c:pt>
                <c:pt idx="1">
                  <c:v>53523</c:v>
                </c:pt>
                <c:pt idx="2">
                  <c:v>57368</c:v>
                </c:pt>
                <c:pt idx="3">
                  <c:v>59838</c:v>
                </c:pt>
                <c:pt idx="4">
                  <c:v>62697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D1-4D84-9294-CD76B8EA5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2</c:v>
                </c:pt>
                <c:pt idx="1">
                  <c:v>1.3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DC-4A83-BA81-418EA087F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75.900000000000006</c:v>
                </c:pt>
                <c:pt idx="1">
                  <c:v>75.099999999999994</c:v>
                </c:pt>
                <c:pt idx="2">
                  <c:v>83.2</c:v>
                </c:pt>
                <c:pt idx="3">
                  <c:v>84.6</c:v>
                </c:pt>
                <c:pt idx="4">
                  <c:v>67.8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DC-4A83-BA81-418EA087FA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【70.7】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【49,963,977】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【17,600】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【61,837】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CX22" zoomScale="80" zoomScaleNormal="80" zoomScaleSheetLayoutView="70" workbookViewId="0">
      <selection activeCell="NJ70" sqref="NJ70:NX84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4.125" customWidth="1"/>
    <col min="393" max="393" width="6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15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15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65" t="str">
        <f>データ!H6</f>
        <v>三重県　志摩病院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15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300床以上～400床未満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その他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236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15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15">
      <c r="A10" s="2"/>
      <c r="B10" s="78" t="str">
        <f>データ!P6</f>
        <v>指定管理者(利用料金制)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16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透 I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へ 災 地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>
        <f>データ!AC6</f>
        <v>100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 t="str">
        <f>データ!AD6</f>
        <v>-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336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15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1">
        <f>データ!U6</f>
        <v>1772427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26325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-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第１種該当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７：１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177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177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15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15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15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15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15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15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15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15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181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15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15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15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15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15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15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15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15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15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15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H30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R01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R02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R03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R04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H30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R01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R02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R03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R04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H30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R01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R02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R03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R04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H30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R01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R02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R03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R04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15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98.3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98.9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122.5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122.3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114.3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85.6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85.6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79.900000000000006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71.2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72.2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80.599999999999994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78.3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70.8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68.2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68.599999999999994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59.1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57.8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51.4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50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49.5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15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97.8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97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102.4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107.2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104.8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89.7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89.3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84.1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86.3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86.6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86.7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86.5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81.400000000000006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83.7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84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74.099999999999994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74.400000000000006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66.5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66.8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66.599999999999994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15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15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15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15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15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183</v>
      </c>
      <c r="NK39" s="137"/>
      <c r="NL39" s="137"/>
      <c r="NM39" s="137"/>
      <c r="NN39" s="137"/>
      <c r="NO39" s="137"/>
      <c r="NP39" s="137"/>
      <c r="NQ39" s="137"/>
      <c r="NR39" s="137"/>
      <c r="NS39" s="137"/>
      <c r="NT39" s="137"/>
      <c r="NU39" s="137"/>
      <c r="NV39" s="137"/>
      <c r="NW39" s="137"/>
      <c r="NX39" s="120"/>
      <c r="OC39" s="16" t="s">
        <v>68</v>
      </c>
    </row>
    <row r="40" spans="1:393" ht="13.5" customHeight="1" x14ac:dyDescent="0.15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37"/>
      <c r="NL40" s="137"/>
      <c r="NM40" s="137"/>
      <c r="NN40" s="137"/>
      <c r="NO40" s="137"/>
      <c r="NP40" s="137"/>
      <c r="NQ40" s="137"/>
      <c r="NR40" s="137"/>
      <c r="NS40" s="137"/>
      <c r="NT40" s="137"/>
      <c r="NU40" s="137"/>
      <c r="NV40" s="137"/>
      <c r="NW40" s="137"/>
      <c r="NX40" s="120"/>
      <c r="OC40" s="16" t="s">
        <v>69</v>
      </c>
    </row>
    <row r="41" spans="1:393" ht="13.5" customHeight="1" x14ac:dyDescent="0.15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37"/>
      <c r="NL41" s="137"/>
      <c r="NM41" s="137"/>
      <c r="NN41" s="137"/>
      <c r="NO41" s="137"/>
      <c r="NP41" s="137"/>
      <c r="NQ41" s="137"/>
      <c r="NR41" s="137"/>
      <c r="NS41" s="137"/>
      <c r="NT41" s="137"/>
      <c r="NU41" s="137"/>
      <c r="NV41" s="137"/>
      <c r="NW41" s="137"/>
      <c r="NX41" s="120"/>
      <c r="OC41" s="16" t="s">
        <v>70</v>
      </c>
    </row>
    <row r="42" spans="1:393" ht="13.5" customHeight="1" x14ac:dyDescent="0.15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37"/>
      <c r="NL42" s="137"/>
      <c r="NM42" s="137"/>
      <c r="NN42" s="137"/>
      <c r="NO42" s="137"/>
      <c r="NP42" s="137"/>
      <c r="NQ42" s="137"/>
      <c r="NR42" s="137"/>
      <c r="NS42" s="137"/>
      <c r="NT42" s="137"/>
      <c r="NU42" s="137"/>
      <c r="NV42" s="137"/>
      <c r="NW42" s="137"/>
      <c r="NX42" s="120"/>
      <c r="OC42" s="16" t="s">
        <v>71</v>
      </c>
    </row>
    <row r="43" spans="1:393" ht="13.5" customHeight="1" x14ac:dyDescent="0.15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37"/>
      <c r="NL43" s="137"/>
      <c r="NM43" s="137"/>
      <c r="NN43" s="137"/>
      <c r="NO43" s="137"/>
      <c r="NP43" s="137"/>
      <c r="NQ43" s="137"/>
      <c r="NR43" s="137"/>
      <c r="NS43" s="137"/>
      <c r="NT43" s="137"/>
      <c r="NU43" s="137"/>
      <c r="NV43" s="137"/>
      <c r="NW43" s="137"/>
      <c r="NX43" s="120"/>
      <c r="OC43" s="16" t="s">
        <v>72</v>
      </c>
    </row>
    <row r="44" spans="1:393" ht="13.5" customHeight="1" x14ac:dyDescent="0.15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37"/>
      <c r="NL44" s="137"/>
      <c r="NM44" s="137"/>
      <c r="NN44" s="137"/>
      <c r="NO44" s="137"/>
      <c r="NP44" s="137"/>
      <c r="NQ44" s="137"/>
      <c r="NR44" s="137"/>
      <c r="NS44" s="137"/>
      <c r="NT44" s="137"/>
      <c r="NU44" s="137"/>
      <c r="NV44" s="137"/>
      <c r="NW44" s="137"/>
      <c r="NX44" s="120"/>
      <c r="OC44" s="16" t="s">
        <v>73</v>
      </c>
    </row>
    <row r="45" spans="1:393" ht="13.5" customHeight="1" x14ac:dyDescent="0.15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37"/>
      <c r="NL45" s="137"/>
      <c r="NM45" s="137"/>
      <c r="NN45" s="137"/>
      <c r="NO45" s="137"/>
      <c r="NP45" s="137"/>
      <c r="NQ45" s="137"/>
      <c r="NR45" s="137"/>
      <c r="NS45" s="137"/>
      <c r="NT45" s="137"/>
      <c r="NU45" s="137"/>
      <c r="NV45" s="137"/>
      <c r="NW45" s="137"/>
      <c r="NX45" s="120"/>
      <c r="OC45" s="16" t="s">
        <v>74</v>
      </c>
    </row>
    <row r="46" spans="1:393" ht="13.5" customHeight="1" x14ac:dyDescent="0.15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37"/>
      <c r="NL46" s="137"/>
      <c r="NM46" s="137"/>
      <c r="NN46" s="137"/>
      <c r="NO46" s="137"/>
      <c r="NP46" s="137"/>
      <c r="NQ46" s="137"/>
      <c r="NR46" s="137"/>
      <c r="NS46" s="137"/>
      <c r="NT46" s="137"/>
      <c r="NU46" s="137"/>
      <c r="NV46" s="137"/>
      <c r="NW46" s="137"/>
      <c r="NX46" s="120"/>
      <c r="OC46" s="16" t="s">
        <v>75</v>
      </c>
    </row>
    <row r="47" spans="1:393" ht="13.5" customHeight="1" x14ac:dyDescent="0.15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37"/>
      <c r="NL47" s="137"/>
      <c r="NM47" s="137"/>
      <c r="NN47" s="137"/>
      <c r="NO47" s="137"/>
      <c r="NP47" s="137"/>
      <c r="NQ47" s="137"/>
      <c r="NR47" s="137"/>
      <c r="NS47" s="137"/>
      <c r="NT47" s="137"/>
      <c r="NU47" s="137"/>
      <c r="NV47" s="137"/>
      <c r="NW47" s="137"/>
      <c r="NX47" s="120"/>
      <c r="OC47" s="16" t="s">
        <v>76</v>
      </c>
    </row>
    <row r="48" spans="1:393" ht="13.5" customHeight="1" x14ac:dyDescent="0.15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37"/>
      <c r="NL48" s="137"/>
      <c r="NM48" s="137"/>
      <c r="NN48" s="137"/>
      <c r="NO48" s="137"/>
      <c r="NP48" s="137"/>
      <c r="NQ48" s="137"/>
      <c r="NR48" s="137"/>
      <c r="NS48" s="137"/>
      <c r="NT48" s="137"/>
      <c r="NU48" s="137"/>
      <c r="NV48" s="137"/>
      <c r="NW48" s="137"/>
      <c r="NX48" s="120"/>
      <c r="OC48" s="16" t="s">
        <v>77</v>
      </c>
    </row>
    <row r="49" spans="1:393" ht="13.5" customHeight="1" x14ac:dyDescent="0.15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37"/>
      <c r="NL49" s="137"/>
      <c r="NM49" s="137"/>
      <c r="NN49" s="137"/>
      <c r="NO49" s="137"/>
      <c r="NP49" s="137"/>
      <c r="NQ49" s="137"/>
      <c r="NR49" s="137"/>
      <c r="NS49" s="137"/>
      <c r="NT49" s="137"/>
      <c r="NU49" s="137"/>
      <c r="NV49" s="137"/>
      <c r="NW49" s="137"/>
      <c r="NX49" s="120"/>
      <c r="OC49" s="16" t="s">
        <v>78</v>
      </c>
    </row>
    <row r="50" spans="1:393" ht="13.5" customHeight="1" x14ac:dyDescent="0.15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37"/>
      <c r="NL50" s="137"/>
      <c r="NM50" s="137"/>
      <c r="NN50" s="137"/>
      <c r="NO50" s="137"/>
      <c r="NP50" s="137"/>
      <c r="NQ50" s="137"/>
      <c r="NR50" s="137"/>
      <c r="NS50" s="137"/>
      <c r="NT50" s="137"/>
      <c r="NU50" s="137"/>
      <c r="NV50" s="137"/>
      <c r="NW50" s="137"/>
      <c r="NX50" s="120"/>
      <c r="OC50" s="16" t="s">
        <v>79</v>
      </c>
    </row>
    <row r="51" spans="1:393" ht="63.6" customHeight="1" x14ac:dyDescent="0.15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15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15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15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H30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R01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R02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R03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R04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H30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R01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R02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R03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R04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H30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R01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R02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R03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R04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H30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R01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R02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R03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R04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182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15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8">
        <f>データ!CA7</f>
        <v>32265</v>
      </c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40"/>
      <c r="AE55" s="138">
        <f>データ!CB7</f>
        <v>31804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40"/>
      <c r="AT55" s="138">
        <f>データ!CC7</f>
        <v>32551</v>
      </c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40"/>
      <c r="BI55" s="138">
        <f>データ!CD7</f>
        <v>35650</v>
      </c>
      <c r="BJ55" s="139"/>
      <c r="BK55" s="139"/>
      <c r="BL55" s="139"/>
      <c r="BM55" s="139"/>
      <c r="BN55" s="139"/>
      <c r="BO55" s="139"/>
      <c r="BP55" s="139"/>
      <c r="BQ55" s="139"/>
      <c r="BR55" s="139"/>
      <c r="BS55" s="139"/>
      <c r="BT55" s="139"/>
      <c r="BU55" s="139"/>
      <c r="BV55" s="139"/>
      <c r="BW55" s="140"/>
      <c r="BX55" s="138">
        <f>データ!CE7</f>
        <v>36613</v>
      </c>
      <c r="BY55" s="139"/>
      <c r="BZ55" s="139"/>
      <c r="CA55" s="139"/>
      <c r="CB55" s="139"/>
      <c r="CC55" s="139"/>
      <c r="CD55" s="139"/>
      <c r="CE55" s="139"/>
      <c r="CF55" s="139"/>
      <c r="CG55" s="139"/>
      <c r="CH55" s="139"/>
      <c r="CI55" s="139"/>
      <c r="CJ55" s="139"/>
      <c r="CK55" s="139"/>
      <c r="CL55" s="140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8">
        <f>データ!CL7</f>
        <v>11804</v>
      </c>
      <c r="DE55" s="139"/>
      <c r="DF55" s="139"/>
      <c r="DG55" s="139"/>
      <c r="DH55" s="139"/>
      <c r="DI55" s="139"/>
      <c r="DJ55" s="139"/>
      <c r="DK55" s="139"/>
      <c r="DL55" s="139"/>
      <c r="DM55" s="139"/>
      <c r="DN55" s="139"/>
      <c r="DO55" s="139"/>
      <c r="DP55" s="139"/>
      <c r="DQ55" s="139"/>
      <c r="DR55" s="140"/>
      <c r="DS55" s="138">
        <f>データ!CM7</f>
        <v>12101</v>
      </c>
      <c r="DT55" s="139"/>
      <c r="DU55" s="139"/>
      <c r="DV55" s="139"/>
      <c r="DW55" s="139"/>
      <c r="DX55" s="139"/>
      <c r="DY55" s="139"/>
      <c r="DZ55" s="139"/>
      <c r="EA55" s="139"/>
      <c r="EB55" s="139"/>
      <c r="EC55" s="139"/>
      <c r="ED55" s="139"/>
      <c r="EE55" s="139"/>
      <c r="EF55" s="139"/>
      <c r="EG55" s="140"/>
      <c r="EH55" s="138">
        <f>データ!CN7</f>
        <v>12852</v>
      </c>
      <c r="EI55" s="139"/>
      <c r="EJ55" s="139"/>
      <c r="EK55" s="139"/>
      <c r="EL55" s="139"/>
      <c r="EM55" s="139"/>
      <c r="EN55" s="139"/>
      <c r="EO55" s="139"/>
      <c r="EP55" s="139"/>
      <c r="EQ55" s="139"/>
      <c r="ER55" s="139"/>
      <c r="ES55" s="139"/>
      <c r="ET55" s="139"/>
      <c r="EU55" s="139"/>
      <c r="EV55" s="140"/>
      <c r="EW55" s="138">
        <f>データ!CO7</f>
        <v>13168</v>
      </c>
      <c r="EX55" s="139"/>
      <c r="EY55" s="139"/>
      <c r="EZ55" s="139"/>
      <c r="FA55" s="139"/>
      <c r="FB55" s="139"/>
      <c r="FC55" s="139"/>
      <c r="FD55" s="139"/>
      <c r="FE55" s="139"/>
      <c r="FF55" s="139"/>
      <c r="FG55" s="139"/>
      <c r="FH55" s="139"/>
      <c r="FI55" s="139"/>
      <c r="FJ55" s="139"/>
      <c r="FK55" s="140"/>
      <c r="FL55" s="138">
        <f>データ!CP7</f>
        <v>13326</v>
      </c>
      <c r="FM55" s="139"/>
      <c r="FN55" s="139"/>
      <c r="FO55" s="139"/>
      <c r="FP55" s="139"/>
      <c r="FQ55" s="139"/>
      <c r="FR55" s="139"/>
      <c r="FS55" s="139"/>
      <c r="FT55" s="139"/>
      <c r="FU55" s="139"/>
      <c r="FV55" s="139"/>
      <c r="FW55" s="139"/>
      <c r="FX55" s="139"/>
      <c r="FY55" s="139"/>
      <c r="FZ55" s="140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63.7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62.4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68.099999999999994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76.8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73.400000000000006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19.100000000000001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17.7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18.5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20.8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21.6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15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8">
        <f>データ!CF7</f>
        <v>52405</v>
      </c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40"/>
      <c r="AE56" s="138">
        <f>データ!CG7</f>
        <v>53523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40"/>
      <c r="AT56" s="138">
        <f>データ!CH7</f>
        <v>57368</v>
      </c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40"/>
      <c r="BI56" s="138">
        <f>データ!CI7</f>
        <v>59838</v>
      </c>
      <c r="BJ56" s="139"/>
      <c r="BK56" s="139"/>
      <c r="BL56" s="139"/>
      <c r="BM56" s="139"/>
      <c r="BN56" s="139"/>
      <c r="BO56" s="139"/>
      <c r="BP56" s="139"/>
      <c r="BQ56" s="139"/>
      <c r="BR56" s="139"/>
      <c r="BS56" s="139"/>
      <c r="BT56" s="139"/>
      <c r="BU56" s="139"/>
      <c r="BV56" s="139"/>
      <c r="BW56" s="140"/>
      <c r="BX56" s="138">
        <f>データ!CJ7</f>
        <v>62697</v>
      </c>
      <c r="BY56" s="139"/>
      <c r="BZ56" s="139"/>
      <c r="CA56" s="139"/>
      <c r="CB56" s="139"/>
      <c r="CC56" s="139"/>
      <c r="CD56" s="139"/>
      <c r="CE56" s="139"/>
      <c r="CF56" s="139"/>
      <c r="CG56" s="139"/>
      <c r="CH56" s="139"/>
      <c r="CI56" s="139"/>
      <c r="CJ56" s="139"/>
      <c r="CK56" s="139"/>
      <c r="CL56" s="140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8">
        <f>データ!CQ7</f>
        <v>14290</v>
      </c>
      <c r="DE56" s="139"/>
      <c r="DF56" s="139"/>
      <c r="DG56" s="139"/>
      <c r="DH56" s="139"/>
      <c r="DI56" s="139"/>
      <c r="DJ56" s="139"/>
      <c r="DK56" s="139"/>
      <c r="DL56" s="139"/>
      <c r="DM56" s="139"/>
      <c r="DN56" s="139"/>
      <c r="DO56" s="139"/>
      <c r="DP56" s="139"/>
      <c r="DQ56" s="139"/>
      <c r="DR56" s="140"/>
      <c r="DS56" s="138">
        <f>データ!CR7</f>
        <v>15111</v>
      </c>
      <c r="DT56" s="139"/>
      <c r="DU56" s="139"/>
      <c r="DV56" s="139"/>
      <c r="DW56" s="139"/>
      <c r="DX56" s="139"/>
      <c r="DY56" s="139"/>
      <c r="DZ56" s="139"/>
      <c r="EA56" s="139"/>
      <c r="EB56" s="139"/>
      <c r="EC56" s="139"/>
      <c r="ED56" s="139"/>
      <c r="EE56" s="139"/>
      <c r="EF56" s="139"/>
      <c r="EG56" s="140"/>
      <c r="EH56" s="138">
        <f>データ!CS7</f>
        <v>15986</v>
      </c>
      <c r="EI56" s="139"/>
      <c r="EJ56" s="139"/>
      <c r="EK56" s="139"/>
      <c r="EL56" s="139"/>
      <c r="EM56" s="139"/>
      <c r="EN56" s="139"/>
      <c r="EO56" s="139"/>
      <c r="EP56" s="139"/>
      <c r="EQ56" s="139"/>
      <c r="ER56" s="139"/>
      <c r="ES56" s="139"/>
      <c r="ET56" s="139"/>
      <c r="EU56" s="139"/>
      <c r="EV56" s="140"/>
      <c r="EW56" s="138">
        <f>データ!CT7</f>
        <v>16421</v>
      </c>
      <c r="EX56" s="139"/>
      <c r="EY56" s="139"/>
      <c r="EZ56" s="139"/>
      <c r="FA56" s="139"/>
      <c r="FB56" s="139"/>
      <c r="FC56" s="139"/>
      <c r="FD56" s="139"/>
      <c r="FE56" s="139"/>
      <c r="FF56" s="139"/>
      <c r="FG56" s="139"/>
      <c r="FH56" s="139"/>
      <c r="FI56" s="139"/>
      <c r="FJ56" s="139"/>
      <c r="FK56" s="140"/>
      <c r="FL56" s="138">
        <f>データ!CU7</f>
        <v>17279</v>
      </c>
      <c r="FM56" s="139"/>
      <c r="FN56" s="139"/>
      <c r="FO56" s="139"/>
      <c r="FP56" s="139"/>
      <c r="FQ56" s="139"/>
      <c r="FR56" s="139"/>
      <c r="FS56" s="139"/>
      <c r="FT56" s="139"/>
      <c r="FU56" s="139"/>
      <c r="FV56" s="139"/>
      <c r="FW56" s="139"/>
      <c r="FX56" s="139"/>
      <c r="FY56" s="139"/>
      <c r="FZ56" s="140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56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56.2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60.8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57.4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55.7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23.6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24.2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24.1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23.9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24.4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</row>
    <row r="57" spans="1:393" ht="13.5" customHeight="1" x14ac:dyDescent="0.15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15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15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15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15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15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86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15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15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15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15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15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15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87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15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15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1" t="s">
        <v>184</v>
      </c>
      <c r="NK70" s="142"/>
      <c r="NL70" s="142"/>
      <c r="NM70" s="142"/>
      <c r="NN70" s="142"/>
      <c r="NO70" s="142"/>
      <c r="NP70" s="142"/>
      <c r="NQ70" s="142"/>
      <c r="NR70" s="142"/>
      <c r="NS70" s="142"/>
      <c r="NT70" s="142"/>
      <c r="NU70" s="142"/>
      <c r="NV70" s="142"/>
      <c r="NW70" s="142"/>
      <c r="NX70" s="143"/>
    </row>
    <row r="71" spans="1:388" ht="13.5" customHeight="1" x14ac:dyDescent="0.15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1"/>
      <c r="NK71" s="142"/>
      <c r="NL71" s="142"/>
      <c r="NM71" s="142"/>
      <c r="NN71" s="142"/>
      <c r="NO71" s="142"/>
      <c r="NP71" s="142"/>
      <c r="NQ71" s="142"/>
      <c r="NR71" s="142"/>
      <c r="NS71" s="142"/>
      <c r="NT71" s="142"/>
      <c r="NU71" s="142"/>
      <c r="NV71" s="142"/>
      <c r="NW71" s="142"/>
      <c r="NX71" s="143"/>
    </row>
    <row r="72" spans="1:388" ht="13.5" customHeight="1" x14ac:dyDescent="0.15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1"/>
      <c r="NK72" s="142"/>
      <c r="NL72" s="142"/>
      <c r="NM72" s="142"/>
      <c r="NN72" s="142"/>
      <c r="NO72" s="142"/>
      <c r="NP72" s="142"/>
      <c r="NQ72" s="142"/>
      <c r="NR72" s="142"/>
      <c r="NS72" s="142"/>
      <c r="NT72" s="142"/>
      <c r="NU72" s="142"/>
      <c r="NV72" s="142"/>
      <c r="NW72" s="142"/>
      <c r="NX72" s="143"/>
    </row>
    <row r="73" spans="1:388" ht="13.5" customHeight="1" x14ac:dyDescent="0.15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1"/>
      <c r="NK73" s="142"/>
      <c r="NL73" s="142"/>
      <c r="NM73" s="142"/>
      <c r="NN73" s="142"/>
      <c r="NO73" s="142"/>
      <c r="NP73" s="142"/>
      <c r="NQ73" s="142"/>
      <c r="NR73" s="142"/>
      <c r="NS73" s="142"/>
      <c r="NT73" s="142"/>
      <c r="NU73" s="142"/>
      <c r="NV73" s="142"/>
      <c r="NW73" s="142"/>
      <c r="NX73" s="143"/>
    </row>
    <row r="74" spans="1:388" ht="13.5" customHeight="1" x14ac:dyDescent="0.15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1"/>
      <c r="NK74" s="142"/>
      <c r="NL74" s="142"/>
      <c r="NM74" s="142"/>
      <c r="NN74" s="142"/>
      <c r="NO74" s="142"/>
      <c r="NP74" s="142"/>
      <c r="NQ74" s="142"/>
      <c r="NR74" s="142"/>
      <c r="NS74" s="142"/>
      <c r="NT74" s="142"/>
      <c r="NU74" s="142"/>
      <c r="NV74" s="142"/>
      <c r="NW74" s="142"/>
      <c r="NX74" s="143"/>
    </row>
    <row r="75" spans="1:388" ht="13.5" customHeight="1" x14ac:dyDescent="0.15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1"/>
      <c r="NK75" s="142"/>
      <c r="NL75" s="142"/>
      <c r="NM75" s="142"/>
      <c r="NN75" s="142"/>
      <c r="NO75" s="142"/>
      <c r="NP75" s="142"/>
      <c r="NQ75" s="142"/>
      <c r="NR75" s="142"/>
      <c r="NS75" s="142"/>
      <c r="NT75" s="142"/>
      <c r="NU75" s="142"/>
      <c r="NV75" s="142"/>
      <c r="NW75" s="142"/>
      <c r="NX75" s="143"/>
    </row>
    <row r="76" spans="1:388" ht="13.5" customHeight="1" x14ac:dyDescent="0.15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1"/>
      <c r="NK76" s="142"/>
      <c r="NL76" s="142"/>
      <c r="NM76" s="142"/>
      <c r="NN76" s="142"/>
      <c r="NO76" s="142"/>
      <c r="NP76" s="142"/>
      <c r="NQ76" s="142"/>
      <c r="NR76" s="142"/>
      <c r="NS76" s="142"/>
      <c r="NT76" s="142"/>
      <c r="NU76" s="142"/>
      <c r="NV76" s="142"/>
      <c r="NW76" s="142"/>
      <c r="NX76" s="143"/>
    </row>
    <row r="77" spans="1:388" ht="13.5" customHeight="1" x14ac:dyDescent="0.15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1"/>
      <c r="NK77" s="142"/>
      <c r="NL77" s="142"/>
      <c r="NM77" s="142"/>
      <c r="NN77" s="142"/>
      <c r="NO77" s="142"/>
      <c r="NP77" s="142"/>
      <c r="NQ77" s="142"/>
      <c r="NR77" s="142"/>
      <c r="NS77" s="142"/>
      <c r="NT77" s="142"/>
      <c r="NU77" s="142"/>
      <c r="NV77" s="142"/>
      <c r="NW77" s="142"/>
      <c r="NX77" s="143"/>
    </row>
    <row r="78" spans="1:388" ht="13.5" customHeight="1" x14ac:dyDescent="0.15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H30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R01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R02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R03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R04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H30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R01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R02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R03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R04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H30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R01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R02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R03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R04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H30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R01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R02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R03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R04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1"/>
      <c r="NK78" s="142"/>
      <c r="NL78" s="142"/>
      <c r="NM78" s="142"/>
      <c r="NN78" s="142"/>
      <c r="NO78" s="142"/>
      <c r="NP78" s="142"/>
      <c r="NQ78" s="142"/>
      <c r="NR78" s="142"/>
      <c r="NS78" s="142"/>
      <c r="NT78" s="142"/>
      <c r="NU78" s="142"/>
      <c r="NV78" s="142"/>
      <c r="NW78" s="142"/>
      <c r="NX78" s="143"/>
    </row>
    <row r="79" spans="1:388" ht="13.5" customHeight="1" x14ac:dyDescent="0.15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2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1.3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0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0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0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68.099999999999994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69.400000000000006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71.099999999999994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72.400000000000006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72.5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79.3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80.7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81.599999999999994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82.1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82.5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8">
        <f>データ!EZ7</f>
        <v>33712616</v>
      </c>
      <c r="KH79" s="139"/>
      <c r="KI79" s="139"/>
      <c r="KJ79" s="139"/>
      <c r="KK79" s="139"/>
      <c r="KL79" s="139"/>
      <c r="KM79" s="139"/>
      <c r="KN79" s="139"/>
      <c r="KO79" s="139"/>
      <c r="KP79" s="139"/>
      <c r="KQ79" s="139"/>
      <c r="KR79" s="139"/>
      <c r="KS79" s="139"/>
      <c r="KT79" s="139"/>
      <c r="KU79" s="140"/>
      <c r="KV79" s="138">
        <f>データ!FA7</f>
        <v>34290577</v>
      </c>
      <c r="KW79" s="139"/>
      <c r="KX79" s="139"/>
      <c r="KY79" s="139"/>
      <c r="KZ79" s="139"/>
      <c r="LA79" s="139"/>
      <c r="LB79" s="139"/>
      <c r="LC79" s="139"/>
      <c r="LD79" s="139"/>
      <c r="LE79" s="139"/>
      <c r="LF79" s="139"/>
      <c r="LG79" s="139"/>
      <c r="LH79" s="139"/>
      <c r="LI79" s="139"/>
      <c r="LJ79" s="140"/>
      <c r="LK79" s="138">
        <f>データ!FB7</f>
        <v>34536259</v>
      </c>
      <c r="LL79" s="139"/>
      <c r="LM79" s="139"/>
      <c r="LN79" s="139"/>
      <c r="LO79" s="139"/>
      <c r="LP79" s="139"/>
      <c r="LQ79" s="139"/>
      <c r="LR79" s="139"/>
      <c r="LS79" s="139"/>
      <c r="LT79" s="139"/>
      <c r="LU79" s="139"/>
      <c r="LV79" s="139"/>
      <c r="LW79" s="139"/>
      <c r="LX79" s="139"/>
      <c r="LY79" s="140"/>
      <c r="LZ79" s="138">
        <f>データ!FC7</f>
        <v>34670217</v>
      </c>
      <c r="MA79" s="139"/>
      <c r="MB79" s="139"/>
      <c r="MC79" s="139"/>
      <c r="MD79" s="139"/>
      <c r="ME79" s="139"/>
      <c r="MF79" s="139"/>
      <c r="MG79" s="139"/>
      <c r="MH79" s="139"/>
      <c r="MI79" s="139"/>
      <c r="MJ79" s="139"/>
      <c r="MK79" s="139"/>
      <c r="ML79" s="139"/>
      <c r="MM79" s="139"/>
      <c r="MN79" s="140"/>
      <c r="MO79" s="138">
        <f>データ!FD7</f>
        <v>35337021</v>
      </c>
      <c r="MP79" s="139"/>
      <c r="MQ79" s="139"/>
      <c r="MR79" s="139"/>
      <c r="MS79" s="139"/>
      <c r="MT79" s="139"/>
      <c r="MU79" s="139"/>
      <c r="MV79" s="139"/>
      <c r="MW79" s="139"/>
      <c r="MX79" s="139"/>
      <c r="MY79" s="139"/>
      <c r="MZ79" s="139"/>
      <c r="NA79" s="139"/>
      <c r="NB79" s="139"/>
      <c r="NC79" s="140"/>
      <c r="ND79" s="2"/>
      <c r="NE79" s="2"/>
      <c r="NF79" s="2"/>
      <c r="NG79" s="21"/>
      <c r="NH79" s="15"/>
      <c r="NI79" s="2"/>
      <c r="NJ79" s="141"/>
      <c r="NK79" s="142"/>
      <c r="NL79" s="142"/>
      <c r="NM79" s="142"/>
      <c r="NN79" s="142"/>
      <c r="NO79" s="142"/>
      <c r="NP79" s="142"/>
      <c r="NQ79" s="142"/>
      <c r="NR79" s="142"/>
      <c r="NS79" s="142"/>
      <c r="NT79" s="142"/>
      <c r="NU79" s="142"/>
      <c r="NV79" s="142"/>
      <c r="NW79" s="142"/>
      <c r="NX79" s="143"/>
    </row>
    <row r="80" spans="1:388" ht="13.5" customHeight="1" x14ac:dyDescent="0.15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75.900000000000006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75.099999999999994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83.2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84.6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67.8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51.9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52.9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54.3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54.9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56.1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68.2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69.400000000000006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69.900000000000006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68.8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69.7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8">
        <f>データ!FE7</f>
        <v>48918364</v>
      </c>
      <c r="KH80" s="139"/>
      <c r="KI80" s="139"/>
      <c r="KJ80" s="139"/>
      <c r="KK80" s="139"/>
      <c r="KL80" s="139"/>
      <c r="KM80" s="139"/>
      <c r="KN80" s="139"/>
      <c r="KO80" s="139"/>
      <c r="KP80" s="139"/>
      <c r="KQ80" s="139"/>
      <c r="KR80" s="139"/>
      <c r="KS80" s="139"/>
      <c r="KT80" s="139"/>
      <c r="KU80" s="140"/>
      <c r="KV80" s="138">
        <f>データ!FF7</f>
        <v>49696718</v>
      </c>
      <c r="KW80" s="139"/>
      <c r="KX80" s="139"/>
      <c r="KY80" s="139"/>
      <c r="KZ80" s="139"/>
      <c r="LA80" s="139"/>
      <c r="LB80" s="139"/>
      <c r="LC80" s="139"/>
      <c r="LD80" s="139"/>
      <c r="LE80" s="139"/>
      <c r="LF80" s="139"/>
      <c r="LG80" s="139"/>
      <c r="LH80" s="139"/>
      <c r="LI80" s="139"/>
      <c r="LJ80" s="140"/>
      <c r="LK80" s="138">
        <f>データ!FG7</f>
        <v>50234873</v>
      </c>
      <c r="LL80" s="139"/>
      <c r="LM80" s="139"/>
      <c r="LN80" s="139"/>
      <c r="LO80" s="139"/>
      <c r="LP80" s="139"/>
      <c r="LQ80" s="139"/>
      <c r="LR80" s="139"/>
      <c r="LS80" s="139"/>
      <c r="LT80" s="139"/>
      <c r="LU80" s="139"/>
      <c r="LV80" s="139"/>
      <c r="LW80" s="139"/>
      <c r="LX80" s="139"/>
      <c r="LY80" s="140"/>
      <c r="LZ80" s="138">
        <f>データ!FH7</f>
        <v>50294422</v>
      </c>
      <c r="MA80" s="139"/>
      <c r="MB80" s="139"/>
      <c r="MC80" s="139"/>
      <c r="MD80" s="139"/>
      <c r="ME80" s="139"/>
      <c r="MF80" s="139"/>
      <c r="MG80" s="139"/>
      <c r="MH80" s="139"/>
      <c r="MI80" s="139"/>
      <c r="MJ80" s="139"/>
      <c r="MK80" s="139"/>
      <c r="ML80" s="139"/>
      <c r="MM80" s="139"/>
      <c r="MN80" s="140"/>
      <c r="MO80" s="138">
        <f>データ!FI7</f>
        <v>49693831</v>
      </c>
      <c r="MP80" s="139"/>
      <c r="MQ80" s="139"/>
      <c r="MR80" s="139"/>
      <c r="MS80" s="139"/>
      <c r="MT80" s="139"/>
      <c r="MU80" s="139"/>
      <c r="MV80" s="139"/>
      <c r="MW80" s="139"/>
      <c r="MX80" s="139"/>
      <c r="MY80" s="139"/>
      <c r="MZ80" s="139"/>
      <c r="NA80" s="139"/>
      <c r="NB80" s="139"/>
      <c r="NC80" s="140"/>
      <c r="ND80" s="2"/>
      <c r="NE80" s="2"/>
      <c r="NF80" s="2"/>
      <c r="NG80" s="21"/>
      <c r="NH80" s="15"/>
      <c r="NI80" s="2"/>
      <c r="NJ80" s="141"/>
      <c r="NK80" s="142"/>
      <c r="NL80" s="142"/>
      <c r="NM80" s="142"/>
      <c r="NN80" s="142"/>
      <c r="NO80" s="142"/>
      <c r="NP80" s="142"/>
      <c r="NQ80" s="142"/>
      <c r="NR80" s="142"/>
      <c r="NS80" s="142"/>
      <c r="NT80" s="142"/>
      <c r="NU80" s="142"/>
      <c r="NV80" s="142"/>
      <c r="NW80" s="142"/>
      <c r="NX80" s="143"/>
    </row>
    <row r="81" spans="1:388" ht="13.5" customHeight="1" x14ac:dyDescent="0.15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1"/>
      <c r="NK81" s="142"/>
      <c r="NL81" s="142"/>
      <c r="NM81" s="142"/>
      <c r="NN81" s="142"/>
      <c r="NO81" s="142"/>
      <c r="NP81" s="142"/>
      <c r="NQ81" s="142"/>
      <c r="NR81" s="142"/>
      <c r="NS81" s="142"/>
      <c r="NT81" s="142"/>
      <c r="NU81" s="142"/>
      <c r="NV81" s="142"/>
      <c r="NW81" s="142"/>
      <c r="NX81" s="143"/>
    </row>
    <row r="82" spans="1:388" ht="13.5" customHeight="1" x14ac:dyDescent="0.15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1"/>
      <c r="NK82" s="142"/>
      <c r="NL82" s="142"/>
      <c r="NM82" s="142"/>
      <c r="NN82" s="142"/>
      <c r="NO82" s="142"/>
      <c r="NP82" s="142"/>
      <c r="NQ82" s="142"/>
      <c r="NR82" s="142"/>
      <c r="NS82" s="142"/>
      <c r="NT82" s="142"/>
      <c r="NU82" s="142"/>
      <c r="NV82" s="142"/>
      <c r="NW82" s="142"/>
      <c r="NX82" s="143"/>
    </row>
    <row r="83" spans="1:388" ht="13.5" customHeight="1" x14ac:dyDescent="0.15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1"/>
      <c r="NK83" s="142"/>
      <c r="NL83" s="142"/>
      <c r="NM83" s="142"/>
      <c r="NN83" s="142"/>
      <c r="NO83" s="142"/>
      <c r="NP83" s="142"/>
      <c r="NQ83" s="142"/>
      <c r="NR83" s="142"/>
      <c r="NS83" s="142"/>
      <c r="NT83" s="142"/>
      <c r="NU83" s="142"/>
      <c r="NV83" s="142"/>
      <c r="NW83" s="142"/>
      <c r="NX83" s="143"/>
    </row>
    <row r="84" spans="1:388" ht="13.5" customHeight="1" x14ac:dyDescent="0.15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4"/>
      <c r="NK84" s="145"/>
      <c r="NL84" s="145"/>
      <c r="NM84" s="145"/>
      <c r="NN84" s="145"/>
      <c r="NO84" s="145"/>
      <c r="NP84" s="145"/>
      <c r="NQ84" s="145"/>
      <c r="NR84" s="145"/>
      <c r="NS84" s="145"/>
      <c r="NT84" s="145"/>
      <c r="NU84" s="145"/>
      <c r="NV84" s="145"/>
      <c r="NW84" s="145"/>
      <c r="NX84" s="146"/>
    </row>
    <row r="85" spans="1:388" x14ac:dyDescent="0.15">
      <c r="B85" s="147" t="s">
        <v>88</v>
      </c>
      <c r="C85" s="147"/>
      <c r="D85" s="147"/>
      <c r="E85" s="147"/>
      <c r="F85" s="147"/>
      <c r="G85" s="147"/>
      <c r="H85" s="147"/>
      <c r="I85" s="147"/>
      <c r="J85" s="147"/>
      <c r="K85" s="147"/>
      <c r="L85" s="147"/>
      <c r="M85" s="147"/>
      <c r="N85" s="147"/>
      <c r="O85" s="147"/>
      <c r="P85" s="147"/>
      <c r="Q85" s="147"/>
      <c r="R85" s="147"/>
      <c r="S85" s="147"/>
      <c r="T85" s="147"/>
      <c r="U85" s="147"/>
      <c r="V85" s="147"/>
      <c r="W85" s="147"/>
      <c r="X85" s="147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7"/>
      <c r="CA85" s="147"/>
      <c r="CB85" s="147"/>
      <c r="CC85" s="147"/>
      <c r="CD85" s="147"/>
      <c r="CE85" s="147"/>
      <c r="CF85" s="147"/>
      <c r="CG85" s="147"/>
      <c r="CH85" s="147"/>
      <c r="CI85" s="147"/>
      <c r="CJ85" s="147"/>
      <c r="CK85" s="147"/>
      <c r="CL85" s="147"/>
      <c r="CM85" s="147"/>
      <c r="CN85" s="147"/>
      <c r="CO85" s="147"/>
      <c r="CP85" s="147"/>
      <c r="CQ85" s="147"/>
      <c r="CR85" s="147"/>
      <c r="CS85" s="147"/>
      <c r="CT85" s="147"/>
      <c r="CU85" s="147"/>
      <c r="CV85" s="147"/>
      <c r="CW85" s="147"/>
      <c r="CX85" s="147"/>
      <c r="CY85" s="147"/>
      <c r="CZ85" s="147"/>
      <c r="DA85" s="147"/>
      <c r="DB85" s="147"/>
      <c r="DC85" s="147"/>
      <c r="DD85" s="147"/>
      <c r="DE85" s="147"/>
      <c r="DF85" s="147"/>
      <c r="DG85" s="147"/>
      <c r="DH85" s="147"/>
      <c r="DI85" s="147"/>
      <c r="DJ85" s="147"/>
      <c r="DK85" s="147"/>
      <c r="DL85" s="147"/>
      <c r="DM85" s="147"/>
      <c r="DN85" s="147"/>
      <c r="DO85" s="147"/>
      <c r="DP85" s="147"/>
      <c r="DQ85" s="147"/>
      <c r="DR85" s="147"/>
      <c r="DS85" s="147"/>
      <c r="DT85" s="147"/>
      <c r="DU85" s="147"/>
      <c r="DV85" s="147"/>
      <c r="DW85" s="147"/>
      <c r="DX85" s="147"/>
      <c r="DY85" s="147"/>
      <c r="DZ85" s="147"/>
      <c r="EA85" s="147"/>
      <c r="EB85" s="147"/>
      <c r="EC85" s="147"/>
      <c r="ED85" s="147"/>
      <c r="EE85" s="147"/>
      <c r="EF85" s="147"/>
      <c r="EG85" s="147"/>
      <c r="EH85" s="147"/>
      <c r="EI85" s="147"/>
      <c r="EJ85" s="147"/>
      <c r="EK85" s="147"/>
      <c r="EL85" s="147"/>
      <c r="EM85" s="147"/>
      <c r="EN85" s="147"/>
      <c r="EO85" s="147"/>
      <c r="EP85" s="147"/>
      <c r="EQ85" s="147"/>
      <c r="ER85" s="147"/>
      <c r="ES85" s="147"/>
      <c r="ET85" s="147"/>
      <c r="EU85" s="147"/>
      <c r="EV85" s="147"/>
      <c r="EW85" s="147"/>
      <c r="EX85" s="147"/>
      <c r="EY85" s="147"/>
      <c r="EZ85" s="147"/>
      <c r="FA85" s="147"/>
      <c r="FB85" s="147"/>
      <c r="FC85" s="147"/>
      <c r="FD85" s="147"/>
      <c r="FE85" s="147"/>
      <c r="FF85" s="147"/>
      <c r="FG85" s="147"/>
      <c r="FH85" s="147"/>
      <c r="FI85" s="147"/>
      <c r="FJ85" s="147"/>
      <c r="FK85" s="147"/>
      <c r="FL85" s="147"/>
      <c r="FM85" s="147"/>
      <c r="FN85" s="147"/>
      <c r="FO85" s="147"/>
      <c r="FP85" s="147"/>
      <c r="FQ85" s="147"/>
      <c r="FR85" s="147"/>
      <c r="FS85" s="147"/>
      <c r="FT85" s="147"/>
      <c r="FU85" s="147"/>
      <c r="FV85" s="147"/>
      <c r="FW85" s="147"/>
      <c r="FX85" s="147"/>
      <c r="FY85" s="147"/>
      <c r="FZ85" s="147"/>
      <c r="GA85" s="147"/>
      <c r="GB85" s="147"/>
      <c r="GC85" s="147"/>
      <c r="GD85" s="147"/>
      <c r="GE85" s="147"/>
      <c r="GF85" s="147"/>
      <c r="GG85" s="147"/>
      <c r="GH85" s="147"/>
      <c r="GI85" s="147"/>
      <c r="GJ85" s="147"/>
      <c r="GK85" s="147"/>
      <c r="GL85" s="147"/>
      <c r="GM85" s="147"/>
      <c r="GN85" s="147"/>
      <c r="GO85" s="147"/>
      <c r="GP85" s="147"/>
      <c r="GQ85" s="147"/>
      <c r="GR85" s="147"/>
      <c r="GS85" s="147"/>
      <c r="GT85" s="147"/>
      <c r="GU85" s="147"/>
      <c r="GV85" s="147"/>
      <c r="GW85" s="147"/>
      <c r="GX85" s="147"/>
      <c r="GY85" s="147"/>
      <c r="GZ85" s="147"/>
      <c r="HA85" s="147"/>
      <c r="HB85" s="147"/>
      <c r="HC85" s="147"/>
      <c r="HD85" s="147"/>
      <c r="HE85" s="147"/>
      <c r="HF85" s="147"/>
      <c r="HG85" s="147"/>
      <c r="HH85" s="147"/>
      <c r="HI85" s="147"/>
      <c r="HJ85" s="147"/>
      <c r="HK85" s="147"/>
      <c r="HL85" s="147"/>
      <c r="HM85" s="147"/>
      <c r="HN85" s="147"/>
      <c r="HO85" s="147"/>
      <c r="HP85" s="147"/>
      <c r="HQ85" s="147"/>
      <c r="HR85" s="147"/>
      <c r="HS85" s="147"/>
      <c r="HT85" s="147"/>
      <c r="HU85" s="147"/>
      <c r="HV85" s="147"/>
      <c r="HW85" s="147"/>
      <c r="HX85" s="147"/>
      <c r="HY85" s="147"/>
      <c r="HZ85" s="147"/>
      <c r="IA85" s="147"/>
      <c r="IB85" s="147"/>
      <c r="IC85" s="147"/>
      <c r="ID85" s="147"/>
      <c r="IE85" s="147"/>
      <c r="IF85" s="147"/>
      <c r="IG85" s="147"/>
      <c r="IH85" s="147"/>
      <c r="II85" s="147"/>
      <c r="IJ85" s="147"/>
      <c r="IK85" s="147"/>
      <c r="IL85" s="147"/>
      <c r="IM85" s="147"/>
      <c r="IN85" s="147"/>
      <c r="IO85" s="147"/>
      <c r="IP85" s="147"/>
      <c r="IQ85" s="147"/>
      <c r="IR85" s="147"/>
      <c r="IS85" s="147"/>
      <c r="IT85" s="147"/>
      <c r="IU85" s="147"/>
      <c r="IV85" s="147"/>
      <c r="IW85" s="147"/>
      <c r="IX85" s="147"/>
      <c r="IY85" s="147"/>
      <c r="IZ85" s="147"/>
      <c r="JA85" s="147"/>
      <c r="JB85" s="147"/>
      <c r="JC85" s="147"/>
      <c r="JD85" s="147"/>
      <c r="JE85" s="147"/>
      <c r="JF85" s="147"/>
      <c r="JG85" s="147"/>
      <c r="JH85" s="147"/>
      <c r="JI85" s="147"/>
      <c r="JJ85" s="147"/>
      <c r="JK85" s="147"/>
      <c r="JL85" s="147"/>
      <c r="JM85" s="147"/>
      <c r="JN85" s="147"/>
      <c r="JO85" s="147"/>
      <c r="JP85" s="147"/>
      <c r="JQ85" s="147"/>
      <c r="JR85" s="147"/>
      <c r="JS85" s="147"/>
      <c r="JT85" s="147"/>
      <c r="JU85" s="147"/>
      <c r="JV85" s="147"/>
      <c r="JW85" s="147"/>
      <c r="JX85" s="147"/>
      <c r="JY85" s="147"/>
      <c r="JZ85" s="147"/>
      <c r="KA85" s="147"/>
      <c r="KB85" s="147"/>
      <c r="KC85" s="147"/>
      <c r="KD85" s="147"/>
      <c r="KE85" s="147"/>
      <c r="KF85" s="147"/>
      <c r="KG85" s="147"/>
      <c r="KH85" s="147"/>
      <c r="KI85" s="147"/>
      <c r="KJ85" s="147"/>
      <c r="KK85" s="147"/>
      <c r="KL85" s="147"/>
      <c r="KM85" s="147"/>
      <c r="KN85" s="147"/>
      <c r="KO85" s="147"/>
      <c r="KP85" s="147"/>
      <c r="KQ85" s="147"/>
      <c r="KR85" s="147"/>
      <c r="KS85" s="147"/>
      <c r="KT85" s="147"/>
      <c r="KU85" s="147"/>
      <c r="KV85" s="147"/>
      <c r="KW85" s="147"/>
      <c r="KX85" s="147"/>
      <c r="KY85" s="147"/>
      <c r="KZ85" s="147"/>
      <c r="LA85" s="147"/>
      <c r="LB85" s="147"/>
      <c r="LC85" s="147"/>
      <c r="LD85" s="147"/>
      <c r="LE85" s="147"/>
      <c r="LF85" s="147"/>
      <c r="LG85" s="147"/>
      <c r="LH85" s="147"/>
      <c r="LI85" s="147"/>
      <c r="LJ85" s="147"/>
      <c r="LK85" s="147"/>
      <c r="LL85" s="147"/>
      <c r="LM85" s="147"/>
      <c r="LN85" s="147"/>
      <c r="LO85" s="147"/>
      <c r="LP85" s="147"/>
      <c r="LQ85" s="147"/>
      <c r="LR85" s="147"/>
      <c r="LS85" s="147"/>
      <c r="LT85" s="147"/>
      <c r="LU85" s="147"/>
      <c r="LV85" s="147"/>
      <c r="LW85" s="147"/>
      <c r="LX85" s="147"/>
      <c r="LY85" s="147"/>
      <c r="LZ85" s="147"/>
      <c r="MA85" s="147"/>
      <c r="MB85" s="147"/>
      <c r="MC85" s="147"/>
      <c r="MD85" s="147"/>
      <c r="ME85" s="147"/>
      <c r="MF85" s="147"/>
      <c r="MG85" s="147"/>
      <c r="MH85" s="147"/>
      <c r="MI85" s="147"/>
      <c r="MJ85" s="147"/>
      <c r="MK85" s="147"/>
      <c r="ML85" s="147"/>
      <c r="MM85" s="147"/>
      <c r="MN85" s="147"/>
      <c r="MO85" s="147"/>
      <c r="MP85" s="147"/>
      <c r="MQ85" s="147"/>
      <c r="MR85" s="147"/>
      <c r="MS85" s="147"/>
      <c r="MT85" s="147"/>
      <c r="MU85" s="147"/>
      <c r="MV85" s="147"/>
      <c r="MW85" s="147"/>
      <c r="MX85" s="147"/>
      <c r="MY85" s="147"/>
      <c r="MZ85" s="147"/>
      <c r="NA85" s="147"/>
      <c r="NB85" s="147"/>
      <c r="NC85" s="147"/>
      <c r="ND85" s="147"/>
      <c r="NE85" s="147"/>
      <c r="NF85" s="147"/>
      <c r="NG85" s="147"/>
      <c r="NH85" s="147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15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15">
      <c r="A89" s="30"/>
      <c r="B89" s="31" t="s">
        <v>89</v>
      </c>
      <c r="C89" s="31" t="s">
        <v>90</v>
      </c>
      <c r="D89" s="31" t="s">
        <v>91</v>
      </c>
      <c r="E89" s="31" t="s">
        <v>92</v>
      </c>
      <c r="F89" s="31" t="s">
        <v>93</v>
      </c>
      <c r="G89" s="31" t="s">
        <v>94</v>
      </c>
      <c r="H89" s="31" t="s">
        <v>95</v>
      </c>
      <c r="I89" s="31" t="s">
        <v>96</v>
      </c>
      <c r="J89" s="31" t="s">
        <v>89</v>
      </c>
      <c r="K89" s="31" t="s">
        <v>90</v>
      </c>
      <c r="L89" s="31" t="s">
        <v>91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15">
      <c r="A90" s="30"/>
      <c r="B90" s="31" t="str">
        <f>データ!AS6</f>
        <v>【103.5】</v>
      </c>
      <c r="C90" s="31" t="str">
        <f>データ!BD6</f>
        <v>【86.4】</v>
      </c>
      <c r="D90" s="31" t="str">
        <f>データ!BO6</f>
        <v>【83.7】</v>
      </c>
      <c r="E90" s="31" t="str">
        <f>データ!BZ6</f>
        <v>【66.8】</v>
      </c>
      <c r="F90" s="31" t="str">
        <f>データ!CK6</f>
        <v>【61,837】</v>
      </c>
      <c r="G90" s="31" t="str">
        <f>データ!CV6</f>
        <v>【17,600】</v>
      </c>
      <c r="H90" s="31" t="str">
        <f>データ!DG6</f>
        <v>【55.6】</v>
      </c>
      <c r="I90" s="31" t="str">
        <f>データ!DR6</f>
        <v>【25.1】</v>
      </c>
      <c r="J90" s="31" t="str">
        <f>データ!EC6</f>
        <v>【63.0】</v>
      </c>
      <c r="K90" s="31" t="str">
        <f>データ!EN6</f>
        <v>【56.4】</v>
      </c>
      <c r="L90" s="31" t="str">
        <f>データ!EY6</f>
        <v>【70.7】</v>
      </c>
      <c r="M90" s="33" t="str">
        <f>データ!FJ6</f>
        <v>【49,963,977】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1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P8tR8nBg4RgXzoRwCwWe7mICiDvnDsz0TvtE7nzkqQ6enaMJku8jdi7V+Fksh4IqNEf0Nnt+BOnaPdTzv4yDmQ==" saltValue="eP/GPQmGYn1ee+IRQCJ5sw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T18:NV19 NJ18:NL19 NO18:NQ19">
      <formula1>$OC$18:$OC$55</formula1>
    </dataValidation>
  </dataValidations>
  <printOptions horizontalCentered="1" verticalCentered="1"/>
  <pageMargins left="0" right="0" top="0" bottom="0" header="0" footer="0"/>
  <pageSetup paperSize="9" scale="46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J11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65" width="11.875" customWidth="1"/>
    <col min="166" max="166" width="10.875" customWidth="1"/>
  </cols>
  <sheetData>
    <row r="1" spans="1:166" x14ac:dyDescent="0.15">
      <c r="A1" t="s">
        <v>97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15">
      <c r="A2" s="35" t="s">
        <v>98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15">
      <c r="A3" s="35" t="s">
        <v>99</v>
      </c>
      <c r="B3" s="36" t="s">
        <v>100</v>
      </c>
      <c r="C3" s="36" t="s">
        <v>101</v>
      </c>
      <c r="D3" s="36" t="s">
        <v>102</v>
      </c>
      <c r="E3" s="36" t="s">
        <v>103</v>
      </c>
      <c r="F3" s="36" t="s">
        <v>104</v>
      </c>
      <c r="G3" s="36" t="s">
        <v>105</v>
      </c>
      <c r="H3" s="37" t="s">
        <v>106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107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86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15">
      <c r="A4" s="35" t="s">
        <v>108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9" t="s">
        <v>109</v>
      </c>
      <c r="AJ4" s="150"/>
      <c r="AK4" s="150"/>
      <c r="AL4" s="150"/>
      <c r="AM4" s="150"/>
      <c r="AN4" s="150"/>
      <c r="AO4" s="150"/>
      <c r="AP4" s="150"/>
      <c r="AQ4" s="150"/>
      <c r="AR4" s="150"/>
      <c r="AS4" s="151"/>
      <c r="AT4" s="152" t="s">
        <v>110</v>
      </c>
      <c r="AU4" s="148"/>
      <c r="AV4" s="148"/>
      <c r="AW4" s="148"/>
      <c r="AX4" s="148"/>
      <c r="AY4" s="148"/>
      <c r="AZ4" s="148"/>
      <c r="BA4" s="148"/>
      <c r="BB4" s="148"/>
      <c r="BC4" s="148"/>
      <c r="BD4" s="148"/>
      <c r="BE4" s="152" t="s">
        <v>111</v>
      </c>
      <c r="BF4" s="148"/>
      <c r="BG4" s="148"/>
      <c r="BH4" s="148"/>
      <c r="BI4" s="148"/>
      <c r="BJ4" s="148"/>
      <c r="BK4" s="148"/>
      <c r="BL4" s="148"/>
      <c r="BM4" s="148"/>
      <c r="BN4" s="148"/>
      <c r="BO4" s="148"/>
      <c r="BP4" s="149" t="s">
        <v>112</v>
      </c>
      <c r="BQ4" s="150"/>
      <c r="BR4" s="150"/>
      <c r="BS4" s="150"/>
      <c r="BT4" s="150"/>
      <c r="BU4" s="150"/>
      <c r="BV4" s="150"/>
      <c r="BW4" s="150"/>
      <c r="BX4" s="150"/>
      <c r="BY4" s="150"/>
      <c r="BZ4" s="151"/>
      <c r="CA4" s="148" t="s">
        <v>113</v>
      </c>
      <c r="CB4" s="148"/>
      <c r="CC4" s="148"/>
      <c r="CD4" s="148"/>
      <c r="CE4" s="148"/>
      <c r="CF4" s="148"/>
      <c r="CG4" s="148"/>
      <c r="CH4" s="148"/>
      <c r="CI4" s="148"/>
      <c r="CJ4" s="148"/>
      <c r="CK4" s="148"/>
      <c r="CL4" s="152" t="s">
        <v>114</v>
      </c>
      <c r="CM4" s="148"/>
      <c r="CN4" s="148"/>
      <c r="CO4" s="148"/>
      <c r="CP4" s="148"/>
      <c r="CQ4" s="148"/>
      <c r="CR4" s="148"/>
      <c r="CS4" s="148"/>
      <c r="CT4" s="148"/>
      <c r="CU4" s="148"/>
      <c r="CV4" s="148"/>
      <c r="CW4" s="148" t="s">
        <v>115</v>
      </c>
      <c r="CX4" s="148"/>
      <c r="CY4" s="148"/>
      <c r="CZ4" s="148"/>
      <c r="DA4" s="148"/>
      <c r="DB4" s="148"/>
      <c r="DC4" s="148"/>
      <c r="DD4" s="148"/>
      <c r="DE4" s="148"/>
      <c r="DF4" s="148"/>
      <c r="DG4" s="148"/>
      <c r="DH4" s="148" t="s">
        <v>116</v>
      </c>
      <c r="DI4" s="148"/>
      <c r="DJ4" s="148"/>
      <c r="DK4" s="148"/>
      <c r="DL4" s="148"/>
      <c r="DM4" s="148"/>
      <c r="DN4" s="148"/>
      <c r="DO4" s="148"/>
      <c r="DP4" s="148"/>
      <c r="DQ4" s="148"/>
      <c r="DR4" s="148"/>
      <c r="DS4" s="152" t="s">
        <v>117</v>
      </c>
      <c r="DT4" s="148"/>
      <c r="DU4" s="148"/>
      <c r="DV4" s="148"/>
      <c r="DW4" s="148"/>
      <c r="DX4" s="148"/>
      <c r="DY4" s="148"/>
      <c r="DZ4" s="148"/>
      <c r="EA4" s="148"/>
      <c r="EB4" s="148"/>
      <c r="EC4" s="148"/>
      <c r="ED4" s="149" t="s">
        <v>118</v>
      </c>
      <c r="EE4" s="150"/>
      <c r="EF4" s="150"/>
      <c r="EG4" s="150"/>
      <c r="EH4" s="150"/>
      <c r="EI4" s="150"/>
      <c r="EJ4" s="150"/>
      <c r="EK4" s="150"/>
      <c r="EL4" s="150"/>
      <c r="EM4" s="150"/>
      <c r="EN4" s="151"/>
      <c r="EO4" s="148" t="s">
        <v>119</v>
      </c>
      <c r="EP4" s="148"/>
      <c r="EQ4" s="148"/>
      <c r="ER4" s="148"/>
      <c r="ES4" s="148"/>
      <c r="ET4" s="148"/>
      <c r="EU4" s="148"/>
      <c r="EV4" s="148"/>
      <c r="EW4" s="148"/>
      <c r="EX4" s="148"/>
      <c r="EY4" s="148"/>
      <c r="EZ4" s="148" t="s">
        <v>120</v>
      </c>
      <c r="FA4" s="148"/>
      <c r="FB4" s="148"/>
      <c r="FC4" s="148"/>
      <c r="FD4" s="148"/>
      <c r="FE4" s="148"/>
      <c r="FF4" s="148"/>
      <c r="FG4" s="148"/>
      <c r="FH4" s="148"/>
      <c r="FI4" s="148"/>
      <c r="FJ4" s="148"/>
    </row>
    <row r="5" spans="1:166" x14ac:dyDescent="0.15">
      <c r="A5" s="35" t="s">
        <v>121</v>
      </c>
      <c r="B5" s="48"/>
      <c r="C5" s="48"/>
      <c r="D5" s="48"/>
      <c r="E5" s="48"/>
      <c r="F5" s="48"/>
      <c r="G5" s="48"/>
      <c r="H5" s="49" t="s">
        <v>122</v>
      </c>
      <c r="I5" s="49" t="s">
        <v>123</v>
      </c>
      <c r="J5" s="49" t="s">
        <v>124</v>
      </c>
      <c r="K5" s="49" t="s">
        <v>1</v>
      </c>
      <c r="L5" s="49" t="s">
        <v>2</v>
      </c>
      <c r="M5" s="49" t="s">
        <v>3</v>
      </c>
      <c r="N5" s="49" t="s">
        <v>125</v>
      </c>
      <c r="O5" s="49" t="s">
        <v>5</v>
      </c>
      <c r="P5" s="49" t="s">
        <v>126</v>
      </c>
      <c r="Q5" s="49" t="s">
        <v>127</v>
      </c>
      <c r="R5" s="49" t="s">
        <v>128</v>
      </c>
      <c r="S5" s="49" t="s">
        <v>129</v>
      </c>
      <c r="T5" s="49" t="s">
        <v>130</v>
      </c>
      <c r="U5" s="49" t="s">
        <v>131</v>
      </c>
      <c r="V5" s="49" t="s">
        <v>132</v>
      </c>
      <c r="W5" s="49" t="s">
        <v>133</v>
      </c>
      <c r="X5" s="49" t="s">
        <v>134</v>
      </c>
      <c r="Y5" s="49" t="s">
        <v>135</v>
      </c>
      <c r="Z5" s="49" t="s">
        <v>136</v>
      </c>
      <c r="AA5" s="49" t="s">
        <v>137</v>
      </c>
      <c r="AB5" s="49" t="s">
        <v>138</v>
      </c>
      <c r="AC5" s="49" t="s">
        <v>139</v>
      </c>
      <c r="AD5" s="49" t="s">
        <v>140</v>
      </c>
      <c r="AE5" s="49" t="s">
        <v>141</v>
      </c>
      <c r="AF5" s="49" t="s">
        <v>142</v>
      </c>
      <c r="AG5" s="49" t="s">
        <v>143</v>
      </c>
      <c r="AH5" s="49" t="s">
        <v>144</v>
      </c>
      <c r="AI5" s="49" t="s">
        <v>145</v>
      </c>
      <c r="AJ5" s="49" t="s">
        <v>146</v>
      </c>
      <c r="AK5" s="49" t="s">
        <v>147</v>
      </c>
      <c r="AL5" s="49" t="s">
        <v>148</v>
      </c>
      <c r="AM5" s="49" t="s">
        <v>149</v>
      </c>
      <c r="AN5" s="49" t="s">
        <v>150</v>
      </c>
      <c r="AO5" s="49" t="s">
        <v>151</v>
      </c>
      <c r="AP5" s="49" t="s">
        <v>152</v>
      </c>
      <c r="AQ5" s="49" t="s">
        <v>153</v>
      </c>
      <c r="AR5" s="49" t="s">
        <v>154</v>
      </c>
      <c r="AS5" s="49" t="s">
        <v>155</v>
      </c>
      <c r="AT5" s="49" t="s">
        <v>145</v>
      </c>
      <c r="AU5" s="49" t="s">
        <v>146</v>
      </c>
      <c r="AV5" s="49" t="s">
        <v>147</v>
      </c>
      <c r="AW5" s="49" t="s">
        <v>148</v>
      </c>
      <c r="AX5" s="49" t="s">
        <v>156</v>
      </c>
      <c r="AY5" s="49" t="s">
        <v>150</v>
      </c>
      <c r="AZ5" s="49" t="s">
        <v>151</v>
      </c>
      <c r="BA5" s="49" t="s">
        <v>152</v>
      </c>
      <c r="BB5" s="49" t="s">
        <v>153</v>
      </c>
      <c r="BC5" s="49" t="s">
        <v>154</v>
      </c>
      <c r="BD5" s="49" t="s">
        <v>155</v>
      </c>
      <c r="BE5" s="49" t="s">
        <v>145</v>
      </c>
      <c r="BF5" s="49" t="s">
        <v>146</v>
      </c>
      <c r="BG5" s="49" t="s">
        <v>147</v>
      </c>
      <c r="BH5" s="49" t="s">
        <v>148</v>
      </c>
      <c r="BI5" s="49" t="s">
        <v>149</v>
      </c>
      <c r="BJ5" s="49" t="s">
        <v>150</v>
      </c>
      <c r="BK5" s="49" t="s">
        <v>151</v>
      </c>
      <c r="BL5" s="49" t="s">
        <v>152</v>
      </c>
      <c r="BM5" s="49" t="s">
        <v>153</v>
      </c>
      <c r="BN5" s="49" t="s">
        <v>154</v>
      </c>
      <c r="BO5" s="49" t="s">
        <v>155</v>
      </c>
      <c r="BP5" s="49" t="s">
        <v>145</v>
      </c>
      <c r="BQ5" s="49" t="s">
        <v>157</v>
      </c>
      <c r="BR5" s="49" t="s">
        <v>158</v>
      </c>
      <c r="BS5" s="49" t="s">
        <v>148</v>
      </c>
      <c r="BT5" s="49" t="s">
        <v>149</v>
      </c>
      <c r="BU5" s="49" t="s">
        <v>150</v>
      </c>
      <c r="BV5" s="49" t="s">
        <v>151</v>
      </c>
      <c r="BW5" s="49" t="s">
        <v>152</v>
      </c>
      <c r="BX5" s="49" t="s">
        <v>153</v>
      </c>
      <c r="BY5" s="49" t="s">
        <v>154</v>
      </c>
      <c r="BZ5" s="49" t="s">
        <v>155</v>
      </c>
      <c r="CA5" s="49" t="s">
        <v>145</v>
      </c>
      <c r="CB5" s="49" t="s">
        <v>146</v>
      </c>
      <c r="CC5" s="49" t="s">
        <v>147</v>
      </c>
      <c r="CD5" s="49" t="s">
        <v>148</v>
      </c>
      <c r="CE5" s="49" t="s">
        <v>149</v>
      </c>
      <c r="CF5" s="49" t="s">
        <v>150</v>
      </c>
      <c r="CG5" s="49" t="s">
        <v>151</v>
      </c>
      <c r="CH5" s="49" t="s">
        <v>152</v>
      </c>
      <c r="CI5" s="49" t="s">
        <v>153</v>
      </c>
      <c r="CJ5" s="49" t="s">
        <v>154</v>
      </c>
      <c r="CK5" s="49" t="s">
        <v>155</v>
      </c>
      <c r="CL5" s="49" t="s">
        <v>145</v>
      </c>
      <c r="CM5" s="49" t="s">
        <v>146</v>
      </c>
      <c r="CN5" s="49" t="s">
        <v>147</v>
      </c>
      <c r="CO5" s="49" t="s">
        <v>148</v>
      </c>
      <c r="CP5" s="49" t="s">
        <v>149</v>
      </c>
      <c r="CQ5" s="49" t="s">
        <v>150</v>
      </c>
      <c r="CR5" s="49" t="s">
        <v>151</v>
      </c>
      <c r="CS5" s="49" t="s">
        <v>152</v>
      </c>
      <c r="CT5" s="49" t="s">
        <v>153</v>
      </c>
      <c r="CU5" s="49" t="s">
        <v>154</v>
      </c>
      <c r="CV5" s="49" t="s">
        <v>155</v>
      </c>
      <c r="CW5" s="49" t="s">
        <v>145</v>
      </c>
      <c r="CX5" s="49" t="s">
        <v>146</v>
      </c>
      <c r="CY5" s="49" t="s">
        <v>147</v>
      </c>
      <c r="CZ5" s="49" t="s">
        <v>148</v>
      </c>
      <c r="DA5" s="49" t="s">
        <v>149</v>
      </c>
      <c r="DB5" s="49" t="s">
        <v>150</v>
      </c>
      <c r="DC5" s="49" t="s">
        <v>151</v>
      </c>
      <c r="DD5" s="49" t="s">
        <v>152</v>
      </c>
      <c r="DE5" s="49" t="s">
        <v>153</v>
      </c>
      <c r="DF5" s="49" t="s">
        <v>154</v>
      </c>
      <c r="DG5" s="49" t="s">
        <v>155</v>
      </c>
      <c r="DH5" s="49" t="s">
        <v>145</v>
      </c>
      <c r="DI5" s="49" t="s">
        <v>146</v>
      </c>
      <c r="DJ5" s="49" t="s">
        <v>147</v>
      </c>
      <c r="DK5" s="49" t="s">
        <v>148</v>
      </c>
      <c r="DL5" s="49" t="s">
        <v>149</v>
      </c>
      <c r="DM5" s="49" t="s">
        <v>150</v>
      </c>
      <c r="DN5" s="49" t="s">
        <v>151</v>
      </c>
      <c r="DO5" s="49" t="s">
        <v>152</v>
      </c>
      <c r="DP5" s="49" t="s">
        <v>153</v>
      </c>
      <c r="DQ5" s="49" t="s">
        <v>154</v>
      </c>
      <c r="DR5" s="49" t="s">
        <v>155</v>
      </c>
      <c r="DS5" s="49" t="s">
        <v>145</v>
      </c>
      <c r="DT5" s="49" t="s">
        <v>146</v>
      </c>
      <c r="DU5" s="49" t="s">
        <v>147</v>
      </c>
      <c r="DV5" s="49" t="s">
        <v>148</v>
      </c>
      <c r="DW5" s="49" t="s">
        <v>149</v>
      </c>
      <c r="DX5" s="49" t="s">
        <v>150</v>
      </c>
      <c r="DY5" s="49" t="s">
        <v>151</v>
      </c>
      <c r="DZ5" s="49" t="s">
        <v>152</v>
      </c>
      <c r="EA5" s="49" t="s">
        <v>153</v>
      </c>
      <c r="EB5" s="49" t="s">
        <v>154</v>
      </c>
      <c r="EC5" s="49" t="s">
        <v>155</v>
      </c>
      <c r="ED5" s="49" t="s">
        <v>145</v>
      </c>
      <c r="EE5" s="49" t="s">
        <v>146</v>
      </c>
      <c r="EF5" s="49" t="s">
        <v>147</v>
      </c>
      <c r="EG5" s="49" t="s">
        <v>159</v>
      </c>
      <c r="EH5" s="49" t="s">
        <v>149</v>
      </c>
      <c r="EI5" s="49" t="s">
        <v>150</v>
      </c>
      <c r="EJ5" s="49" t="s">
        <v>151</v>
      </c>
      <c r="EK5" s="49" t="s">
        <v>152</v>
      </c>
      <c r="EL5" s="49" t="s">
        <v>153</v>
      </c>
      <c r="EM5" s="49" t="s">
        <v>154</v>
      </c>
      <c r="EN5" s="49" t="s">
        <v>155</v>
      </c>
      <c r="EO5" s="49" t="s">
        <v>145</v>
      </c>
      <c r="EP5" s="49" t="s">
        <v>146</v>
      </c>
      <c r="EQ5" s="49" t="s">
        <v>147</v>
      </c>
      <c r="ER5" s="49" t="s">
        <v>148</v>
      </c>
      <c r="ES5" s="49" t="s">
        <v>149</v>
      </c>
      <c r="ET5" s="49" t="s">
        <v>150</v>
      </c>
      <c r="EU5" s="49" t="s">
        <v>151</v>
      </c>
      <c r="EV5" s="49" t="s">
        <v>152</v>
      </c>
      <c r="EW5" s="49" t="s">
        <v>153</v>
      </c>
      <c r="EX5" s="49" t="s">
        <v>154</v>
      </c>
      <c r="EY5" s="49" t="s">
        <v>160</v>
      </c>
      <c r="EZ5" s="49" t="s">
        <v>145</v>
      </c>
      <c r="FA5" s="49" t="s">
        <v>146</v>
      </c>
      <c r="FB5" s="49" t="s">
        <v>147</v>
      </c>
      <c r="FC5" s="49" t="s">
        <v>148</v>
      </c>
      <c r="FD5" s="49" t="s">
        <v>149</v>
      </c>
      <c r="FE5" s="49" t="s">
        <v>150</v>
      </c>
      <c r="FF5" s="49" t="s">
        <v>151</v>
      </c>
      <c r="FG5" s="49" t="s">
        <v>152</v>
      </c>
      <c r="FH5" s="49" t="s">
        <v>153</v>
      </c>
      <c r="FI5" s="49" t="s">
        <v>154</v>
      </c>
      <c r="FJ5" s="49" t="s">
        <v>155</v>
      </c>
    </row>
    <row r="6" spans="1:166" s="54" customFormat="1" x14ac:dyDescent="0.15">
      <c r="A6" s="35" t="s">
        <v>161</v>
      </c>
      <c r="B6" s="50">
        <f>B8</f>
        <v>2022</v>
      </c>
      <c r="C6" s="50">
        <f t="shared" ref="C6:M6" si="2">C8</f>
        <v>240001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4</v>
      </c>
      <c r="H6" s="153" t="str">
        <f>IF(H8&lt;&gt;I8,H8,"")&amp;IF(I8&lt;&gt;J8,I8,"")&amp;"　"&amp;J8</f>
        <v>三重県　志摩病院</v>
      </c>
      <c r="I6" s="154"/>
      <c r="J6" s="155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300床以上～400床未満</v>
      </c>
      <c r="O6" s="50" t="str">
        <f>O8</f>
        <v>その他</v>
      </c>
      <c r="P6" s="50" t="str">
        <f>P8</f>
        <v>指定管理者(利用料金制)</v>
      </c>
      <c r="Q6" s="51">
        <f t="shared" ref="Q6:AH6" si="3">Q8</f>
        <v>16</v>
      </c>
      <c r="R6" s="50" t="str">
        <f t="shared" si="3"/>
        <v>対象</v>
      </c>
      <c r="S6" s="50" t="str">
        <f t="shared" si="3"/>
        <v>ド 透 I 訓</v>
      </c>
      <c r="T6" s="50" t="str">
        <f t="shared" si="3"/>
        <v>救 臨 へ 災 地 輪</v>
      </c>
      <c r="U6" s="51">
        <f>U8</f>
        <v>1772427</v>
      </c>
      <c r="V6" s="51">
        <f>V8</f>
        <v>26325</v>
      </c>
      <c r="W6" s="50" t="str">
        <f>W8</f>
        <v>-</v>
      </c>
      <c r="X6" s="50" t="str">
        <f t="shared" ref="X6" si="4">X8</f>
        <v>第１種該当</v>
      </c>
      <c r="Y6" s="50" t="str">
        <f t="shared" si="3"/>
        <v>７：１</v>
      </c>
      <c r="Z6" s="51">
        <f t="shared" si="3"/>
        <v>236</v>
      </c>
      <c r="AA6" s="51" t="str">
        <f t="shared" si="3"/>
        <v>-</v>
      </c>
      <c r="AB6" s="51" t="str">
        <f t="shared" si="3"/>
        <v>-</v>
      </c>
      <c r="AC6" s="51">
        <f t="shared" si="3"/>
        <v>100</v>
      </c>
      <c r="AD6" s="51" t="str">
        <f t="shared" si="3"/>
        <v>-</v>
      </c>
      <c r="AE6" s="51">
        <f t="shared" si="3"/>
        <v>336</v>
      </c>
      <c r="AF6" s="51">
        <f t="shared" si="3"/>
        <v>177</v>
      </c>
      <c r="AG6" s="51" t="str">
        <f t="shared" si="3"/>
        <v>-</v>
      </c>
      <c r="AH6" s="51">
        <f t="shared" si="3"/>
        <v>177</v>
      </c>
      <c r="AI6" s="52">
        <f>IF(AI8="-",NA(),AI8)</f>
        <v>98.3</v>
      </c>
      <c r="AJ6" s="52">
        <f t="shared" ref="AJ6:AR6" si="5">IF(AJ8="-",NA(),AJ8)</f>
        <v>98.9</v>
      </c>
      <c r="AK6" s="52">
        <f t="shared" si="5"/>
        <v>122.5</v>
      </c>
      <c r="AL6" s="52">
        <f t="shared" si="5"/>
        <v>122.3</v>
      </c>
      <c r="AM6" s="52">
        <f t="shared" si="5"/>
        <v>114.3</v>
      </c>
      <c r="AN6" s="52">
        <f t="shared" si="5"/>
        <v>97.8</v>
      </c>
      <c r="AO6" s="52">
        <f t="shared" si="5"/>
        <v>97</v>
      </c>
      <c r="AP6" s="52">
        <f t="shared" si="5"/>
        <v>102.4</v>
      </c>
      <c r="AQ6" s="52">
        <f t="shared" si="5"/>
        <v>107.2</v>
      </c>
      <c r="AR6" s="52">
        <f t="shared" si="5"/>
        <v>104.8</v>
      </c>
      <c r="AS6" s="52" t="str">
        <f>IF(AS8="-","【-】","【"&amp;SUBSTITUTE(TEXT(AS8,"#,##0.0"),"-","△")&amp;"】")</f>
        <v>【103.5】</v>
      </c>
      <c r="AT6" s="52">
        <f>IF(AT8="-",NA(),AT8)</f>
        <v>85.6</v>
      </c>
      <c r="AU6" s="52">
        <f t="shared" ref="AU6:BC6" si="6">IF(AU8="-",NA(),AU8)</f>
        <v>85.6</v>
      </c>
      <c r="AV6" s="52">
        <f t="shared" si="6"/>
        <v>79.900000000000006</v>
      </c>
      <c r="AW6" s="52">
        <f t="shared" si="6"/>
        <v>71.2</v>
      </c>
      <c r="AX6" s="52">
        <f t="shared" si="6"/>
        <v>72.2</v>
      </c>
      <c r="AY6" s="52">
        <f t="shared" si="6"/>
        <v>89.7</v>
      </c>
      <c r="AZ6" s="52">
        <f t="shared" si="6"/>
        <v>89.3</v>
      </c>
      <c r="BA6" s="52">
        <f t="shared" si="6"/>
        <v>84.1</v>
      </c>
      <c r="BB6" s="52">
        <f t="shared" si="6"/>
        <v>86.3</v>
      </c>
      <c r="BC6" s="52">
        <f t="shared" si="6"/>
        <v>86.6</v>
      </c>
      <c r="BD6" s="52" t="str">
        <f>IF(BD8="-","【-】","【"&amp;SUBSTITUTE(TEXT(BD8,"#,##0.0"),"-","△")&amp;"】")</f>
        <v>【86.4】</v>
      </c>
      <c r="BE6" s="52">
        <f>IF(BE8="-",NA(),BE8)</f>
        <v>80.599999999999994</v>
      </c>
      <c r="BF6" s="52">
        <f t="shared" ref="BF6:BN6" si="7">IF(BF8="-",NA(),BF8)</f>
        <v>78.3</v>
      </c>
      <c r="BG6" s="52">
        <f t="shared" si="7"/>
        <v>70.8</v>
      </c>
      <c r="BH6" s="52">
        <f t="shared" si="7"/>
        <v>68.2</v>
      </c>
      <c r="BI6" s="52">
        <f t="shared" si="7"/>
        <v>68.599999999999994</v>
      </c>
      <c r="BJ6" s="52">
        <f t="shared" si="7"/>
        <v>86.7</v>
      </c>
      <c r="BK6" s="52">
        <f t="shared" si="7"/>
        <v>86.5</v>
      </c>
      <c r="BL6" s="52">
        <f t="shared" si="7"/>
        <v>81.400000000000006</v>
      </c>
      <c r="BM6" s="52">
        <f t="shared" si="7"/>
        <v>83.7</v>
      </c>
      <c r="BN6" s="52">
        <f t="shared" si="7"/>
        <v>84</v>
      </c>
      <c r="BO6" s="52" t="str">
        <f>IF(BO8="-","【-】","【"&amp;SUBSTITUTE(TEXT(BO8,"#,##0.0"),"-","△")&amp;"】")</f>
        <v>【83.7】</v>
      </c>
      <c r="BP6" s="52">
        <f>IF(BP8="-",NA(),BP8)</f>
        <v>59.1</v>
      </c>
      <c r="BQ6" s="52">
        <f t="shared" ref="BQ6:BY6" si="8">IF(BQ8="-",NA(),BQ8)</f>
        <v>57.8</v>
      </c>
      <c r="BR6" s="52">
        <f t="shared" si="8"/>
        <v>51.4</v>
      </c>
      <c r="BS6" s="52">
        <f t="shared" si="8"/>
        <v>50</v>
      </c>
      <c r="BT6" s="52">
        <f t="shared" si="8"/>
        <v>49.5</v>
      </c>
      <c r="BU6" s="52">
        <f t="shared" si="8"/>
        <v>74.099999999999994</v>
      </c>
      <c r="BV6" s="52">
        <f t="shared" si="8"/>
        <v>74.400000000000006</v>
      </c>
      <c r="BW6" s="52">
        <f t="shared" si="8"/>
        <v>66.5</v>
      </c>
      <c r="BX6" s="52">
        <f t="shared" si="8"/>
        <v>66.8</v>
      </c>
      <c r="BY6" s="52">
        <f t="shared" si="8"/>
        <v>66.599999999999994</v>
      </c>
      <c r="BZ6" s="52" t="str">
        <f>IF(BZ8="-","【-】","【"&amp;SUBSTITUTE(TEXT(BZ8,"#,##0.0"),"-","△")&amp;"】")</f>
        <v>【66.8】</v>
      </c>
      <c r="CA6" s="53">
        <f>IF(CA8="-",NA(),CA8)</f>
        <v>32265</v>
      </c>
      <c r="CB6" s="53">
        <f t="shared" ref="CB6:CJ6" si="9">IF(CB8="-",NA(),CB8)</f>
        <v>31804</v>
      </c>
      <c r="CC6" s="53">
        <f t="shared" si="9"/>
        <v>32551</v>
      </c>
      <c r="CD6" s="53">
        <f t="shared" si="9"/>
        <v>35650</v>
      </c>
      <c r="CE6" s="53">
        <f t="shared" si="9"/>
        <v>36613</v>
      </c>
      <c r="CF6" s="53">
        <f t="shared" si="9"/>
        <v>52405</v>
      </c>
      <c r="CG6" s="53">
        <f t="shared" si="9"/>
        <v>53523</v>
      </c>
      <c r="CH6" s="53">
        <f t="shared" si="9"/>
        <v>57368</v>
      </c>
      <c r="CI6" s="53">
        <f t="shared" si="9"/>
        <v>59838</v>
      </c>
      <c r="CJ6" s="53">
        <f t="shared" si="9"/>
        <v>62697</v>
      </c>
      <c r="CK6" s="52" t="str">
        <f>IF(CK8="-","【-】","【"&amp;SUBSTITUTE(TEXT(CK8,"#,##0"),"-","△")&amp;"】")</f>
        <v>【61,837】</v>
      </c>
      <c r="CL6" s="53">
        <f>IF(CL8="-",NA(),CL8)</f>
        <v>11804</v>
      </c>
      <c r="CM6" s="53">
        <f t="shared" ref="CM6:CU6" si="10">IF(CM8="-",NA(),CM8)</f>
        <v>12101</v>
      </c>
      <c r="CN6" s="53">
        <f t="shared" si="10"/>
        <v>12852</v>
      </c>
      <c r="CO6" s="53">
        <f t="shared" si="10"/>
        <v>13168</v>
      </c>
      <c r="CP6" s="53">
        <f t="shared" si="10"/>
        <v>13326</v>
      </c>
      <c r="CQ6" s="53">
        <f t="shared" si="10"/>
        <v>14290</v>
      </c>
      <c r="CR6" s="53">
        <f t="shared" si="10"/>
        <v>15111</v>
      </c>
      <c r="CS6" s="53">
        <f t="shared" si="10"/>
        <v>15986</v>
      </c>
      <c r="CT6" s="53">
        <f t="shared" si="10"/>
        <v>16421</v>
      </c>
      <c r="CU6" s="53">
        <f t="shared" si="10"/>
        <v>17279</v>
      </c>
      <c r="CV6" s="52" t="str">
        <f>IF(CV8="-","【-】","【"&amp;SUBSTITUTE(TEXT(CV8,"#,##0"),"-","△")&amp;"】")</f>
        <v>【17,600】</v>
      </c>
      <c r="CW6" s="52">
        <f>IF(CW8="-",NA(),CW8)</f>
        <v>63.7</v>
      </c>
      <c r="CX6" s="52">
        <f t="shared" ref="CX6:DF6" si="11">IF(CX8="-",NA(),CX8)</f>
        <v>62.4</v>
      </c>
      <c r="CY6" s="52">
        <f t="shared" si="11"/>
        <v>68.099999999999994</v>
      </c>
      <c r="CZ6" s="52">
        <f t="shared" si="11"/>
        <v>76.8</v>
      </c>
      <c r="DA6" s="52">
        <f t="shared" si="11"/>
        <v>73.400000000000006</v>
      </c>
      <c r="DB6" s="52">
        <f t="shared" si="11"/>
        <v>56</v>
      </c>
      <c r="DC6" s="52">
        <f t="shared" si="11"/>
        <v>56.2</v>
      </c>
      <c r="DD6" s="52">
        <f t="shared" si="11"/>
        <v>60.8</v>
      </c>
      <c r="DE6" s="52">
        <f t="shared" si="11"/>
        <v>57.4</v>
      </c>
      <c r="DF6" s="52">
        <f t="shared" si="11"/>
        <v>55.7</v>
      </c>
      <c r="DG6" s="52" t="str">
        <f>IF(DG8="-","【-】","【"&amp;SUBSTITUTE(TEXT(DG8,"#,##0.0"),"-","△")&amp;"】")</f>
        <v>【55.6】</v>
      </c>
      <c r="DH6" s="52">
        <f>IF(DH8="-",NA(),DH8)</f>
        <v>19.100000000000001</v>
      </c>
      <c r="DI6" s="52">
        <f t="shared" ref="DI6:DQ6" si="12">IF(DI8="-",NA(),DI8)</f>
        <v>17.7</v>
      </c>
      <c r="DJ6" s="52">
        <f t="shared" si="12"/>
        <v>18.5</v>
      </c>
      <c r="DK6" s="52">
        <f t="shared" si="12"/>
        <v>20.8</v>
      </c>
      <c r="DL6" s="52">
        <f t="shared" si="12"/>
        <v>21.6</v>
      </c>
      <c r="DM6" s="52">
        <f t="shared" si="12"/>
        <v>23.6</v>
      </c>
      <c r="DN6" s="52">
        <f t="shared" si="12"/>
        <v>24.2</v>
      </c>
      <c r="DO6" s="52">
        <f t="shared" si="12"/>
        <v>24.1</v>
      </c>
      <c r="DP6" s="52">
        <f t="shared" si="12"/>
        <v>23.9</v>
      </c>
      <c r="DQ6" s="52">
        <f t="shared" si="12"/>
        <v>24.4</v>
      </c>
      <c r="DR6" s="52" t="str">
        <f>IF(DR8="-","【-】","【"&amp;SUBSTITUTE(TEXT(DR8,"#,##0.0"),"-","△")&amp;"】")</f>
        <v>【25.1】</v>
      </c>
      <c r="DS6" s="52">
        <f>IF(DS8="-",NA(),DS8)</f>
        <v>2</v>
      </c>
      <c r="DT6" s="52">
        <f t="shared" ref="DT6:EB6" si="13">IF(DT8="-",NA(),DT8)</f>
        <v>1.3</v>
      </c>
      <c r="DU6" s="52">
        <f t="shared" si="13"/>
        <v>0</v>
      </c>
      <c r="DV6" s="52">
        <f t="shared" si="13"/>
        <v>0</v>
      </c>
      <c r="DW6" s="52">
        <f t="shared" si="13"/>
        <v>0</v>
      </c>
      <c r="DX6" s="52">
        <f t="shared" si="13"/>
        <v>75.900000000000006</v>
      </c>
      <c r="DY6" s="52">
        <f t="shared" si="13"/>
        <v>75.099999999999994</v>
      </c>
      <c r="DZ6" s="52">
        <f t="shared" si="13"/>
        <v>83.2</v>
      </c>
      <c r="EA6" s="52">
        <f t="shared" si="13"/>
        <v>84.6</v>
      </c>
      <c r="EB6" s="52">
        <f t="shared" si="13"/>
        <v>67.8</v>
      </c>
      <c r="EC6" s="52" t="str">
        <f>IF(EC8="-","【-】","【"&amp;SUBSTITUTE(TEXT(EC8,"#,##0.0"),"-","△")&amp;"】")</f>
        <v>【63.0】</v>
      </c>
      <c r="ED6" s="52">
        <f>IF(ED8="-",NA(),ED8)</f>
        <v>68.099999999999994</v>
      </c>
      <c r="EE6" s="52">
        <f t="shared" ref="EE6:EM6" si="14">IF(EE8="-",NA(),EE8)</f>
        <v>69.400000000000006</v>
      </c>
      <c r="EF6" s="52">
        <f t="shared" si="14"/>
        <v>71.099999999999994</v>
      </c>
      <c r="EG6" s="52">
        <f t="shared" si="14"/>
        <v>72.400000000000006</v>
      </c>
      <c r="EH6" s="52">
        <f t="shared" si="14"/>
        <v>72.5</v>
      </c>
      <c r="EI6" s="52">
        <f t="shared" si="14"/>
        <v>51.9</v>
      </c>
      <c r="EJ6" s="52">
        <f t="shared" si="14"/>
        <v>52.9</v>
      </c>
      <c r="EK6" s="52">
        <f t="shared" si="14"/>
        <v>54.3</v>
      </c>
      <c r="EL6" s="52">
        <f t="shared" si="14"/>
        <v>54.9</v>
      </c>
      <c r="EM6" s="52">
        <f t="shared" si="14"/>
        <v>56.1</v>
      </c>
      <c r="EN6" s="52" t="str">
        <f>IF(EN8="-","【-】","【"&amp;SUBSTITUTE(TEXT(EN8,"#,##0.0"),"-","△")&amp;"】")</f>
        <v>【56.4】</v>
      </c>
      <c r="EO6" s="52">
        <f>IF(EO8="-",NA(),EO8)</f>
        <v>79.3</v>
      </c>
      <c r="EP6" s="52">
        <f t="shared" ref="EP6:EX6" si="15">IF(EP8="-",NA(),EP8)</f>
        <v>80.7</v>
      </c>
      <c r="EQ6" s="52">
        <f t="shared" si="15"/>
        <v>81.599999999999994</v>
      </c>
      <c r="ER6" s="52">
        <f t="shared" si="15"/>
        <v>82.1</v>
      </c>
      <c r="ES6" s="52">
        <f t="shared" si="15"/>
        <v>82.5</v>
      </c>
      <c r="ET6" s="52">
        <f t="shared" si="15"/>
        <v>68.2</v>
      </c>
      <c r="EU6" s="52">
        <f t="shared" si="15"/>
        <v>69.400000000000006</v>
      </c>
      <c r="EV6" s="52">
        <f t="shared" si="15"/>
        <v>69.900000000000006</v>
      </c>
      <c r="EW6" s="52">
        <f t="shared" si="15"/>
        <v>68.8</v>
      </c>
      <c r="EX6" s="52">
        <f t="shared" si="15"/>
        <v>69.7</v>
      </c>
      <c r="EY6" s="52" t="str">
        <f>IF(EY8="-","【-】","【"&amp;SUBSTITUTE(TEXT(EY8,"#,##0.0"),"-","△")&amp;"】")</f>
        <v>【70.7】</v>
      </c>
      <c r="EZ6" s="53">
        <f>IF(EZ8="-",NA(),EZ8)</f>
        <v>33712616</v>
      </c>
      <c r="FA6" s="53">
        <f t="shared" ref="FA6:FI6" si="16">IF(FA8="-",NA(),FA8)</f>
        <v>34290577</v>
      </c>
      <c r="FB6" s="53">
        <f t="shared" si="16"/>
        <v>34536259</v>
      </c>
      <c r="FC6" s="53">
        <f t="shared" si="16"/>
        <v>34670217</v>
      </c>
      <c r="FD6" s="53">
        <f t="shared" si="16"/>
        <v>35337021</v>
      </c>
      <c r="FE6" s="53">
        <f t="shared" si="16"/>
        <v>48918364</v>
      </c>
      <c r="FF6" s="53">
        <f t="shared" si="16"/>
        <v>49696718</v>
      </c>
      <c r="FG6" s="53">
        <f t="shared" si="16"/>
        <v>50234873</v>
      </c>
      <c r="FH6" s="53">
        <f t="shared" si="16"/>
        <v>50294422</v>
      </c>
      <c r="FI6" s="53">
        <f t="shared" si="16"/>
        <v>49693831</v>
      </c>
      <c r="FJ6" s="53" t="str">
        <f>IF(FJ8="-","【-】","【"&amp;SUBSTITUTE(TEXT(FJ8,"#,##0"),"-","△")&amp;"】")</f>
        <v>【49,963,977】</v>
      </c>
    </row>
    <row r="7" spans="1:166" s="54" customFormat="1" x14ac:dyDescent="0.15">
      <c r="A7" s="35" t="s">
        <v>162</v>
      </c>
      <c r="B7" s="50">
        <f t="shared" ref="B7:AH7" si="17">B8</f>
        <v>2022</v>
      </c>
      <c r="C7" s="50">
        <f t="shared" si="17"/>
        <v>240001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4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300床以上～400床未満</v>
      </c>
      <c r="O7" s="50" t="str">
        <f>O8</f>
        <v>その他</v>
      </c>
      <c r="P7" s="50" t="str">
        <f>P8</f>
        <v>指定管理者(利用料金制)</v>
      </c>
      <c r="Q7" s="51">
        <f t="shared" si="17"/>
        <v>16</v>
      </c>
      <c r="R7" s="50" t="str">
        <f t="shared" si="17"/>
        <v>対象</v>
      </c>
      <c r="S7" s="50" t="str">
        <f t="shared" si="17"/>
        <v>ド 透 I 訓</v>
      </c>
      <c r="T7" s="50" t="str">
        <f t="shared" si="17"/>
        <v>救 臨 へ 災 地 輪</v>
      </c>
      <c r="U7" s="51">
        <f>U8</f>
        <v>1772427</v>
      </c>
      <c r="V7" s="51">
        <f>V8</f>
        <v>26325</v>
      </c>
      <c r="W7" s="50" t="str">
        <f>W8</f>
        <v>-</v>
      </c>
      <c r="X7" s="50" t="str">
        <f t="shared" si="17"/>
        <v>第１種該当</v>
      </c>
      <c r="Y7" s="50" t="str">
        <f t="shared" si="17"/>
        <v>７：１</v>
      </c>
      <c r="Z7" s="51">
        <f t="shared" si="17"/>
        <v>236</v>
      </c>
      <c r="AA7" s="51" t="str">
        <f t="shared" si="17"/>
        <v>-</v>
      </c>
      <c r="AB7" s="51" t="str">
        <f t="shared" si="17"/>
        <v>-</v>
      </c>
      <c r="AC7" s="51">
        <f t="shared" si="17"/>
        <v>100</v>
      </c>
      <c r="AD7" s="51" t="str">
        <f t="shared" si="17"/>
        <v>-</v>
      </c>
      <c r="AE7" s="51">
        <f t="shared" si="17"/>
        <v>336</v>
      </c>
      <c r="AF7" s="51">
        <f t="shared" si="17"/>
        <v>177</v>
      </c>
      <c r="AG7" s="51" t="str">
        <f t="shared" si="17"/>
        <v>-</v>
      </c>
      <c r="AH7" s="51">
        <f t="shared" si="17"/>
        <v>177</v>
      </c>
      <c r="AI7" s="52">
        <f>AI8</f>
        <v>98.3</v>
      </c>
      <c r="AJ7" s="52">
        <f t="shared" ref="AJ7:AR7" si="18">AJ8</f>
        <v>98.9</v>
      </c>
      <c r="AK7" s="52">
        <f t="shared" si="18"/>
        <v>122.5</v>
      </c>
      <c r="AL7" s="52">
        <f t="shared" si="18"/>
        <v>122.3</v>
      </c>
      <c r="AM7" s="52">
        <f t="shared" si="18"/>
        <v>114.3</v>
      </c>
      <c r="AN7" s="52">
        <f t="shared" si="18"/>
        <v>97.8</v>
      </c>
      <c r="AO7" s="52">
        <f t="shared" si="18"/>
        <v>97</v>
      </c>
      <c r="AP7" s="52">
        <f t="shared" si="18"/>
        <v>102.4</v>
      </c>
      <c r="AQ7" s="52">
        <f t="shared" si="18"/>
        <v>107.2</v>
      </c>
      <c r="AR7" s="52">
        <f t="shared" si="18"/>
        <v>104.8</v>
      </c>
      <c r="AS7" s="52"/>
      <c r="AT7" s="52">
        <f>AT8</f>
        <v>85.6</v>
      </c>
      <c r="AU7" s="52">
        <f t="shared" ref="AU7:BC7" si="19">AU8</f>
        <v>85.6</v>
      </c>
      <c r="AV7" s="52">
        <f t="shared" si="19"/>
        <v>79.900000000000006</v>
      </c>
      <c r="AW7" s="52">
        <f t="shared" si="19"/>
        <v>71.2</v>
      </c>
      <c r="AX7" s="52">
        <f t="shared" si="19"/>
        <v>72.2</v>
      </c>
      <c r="AY7" s="52">
        <f t="shared" si="19"/>
        <v>89.7</v>
      </c>
      <c r="AZ7" s="52">
        <f t="shared" si="19"/>
        <v>89.3</v>
      </c>
      <c r="BA7" s="52">
        <f t="shared" si="19"/>
        <v>84.1</v>
      </c>
      <c r="BB7" s="52">
        <f t="shared" si="19"/>
        <v>86.3</v>
      </c>
      <c r="BC7" s="52">
        <f t="shared" si="19"/>
        <v>86.6</v>
      </c>
      <c r="BD7" s="52"/>
      <c r="BE7" s="52">
        <f>BE8</f>
        <v>80.599999999999994</v>
      </c>
      <c r="BF7" s="52">
        <f t="shared" ref="BF7:BN7" si="20">BF8</f>
        <v>78.3</v>
      </c>
      <c r="BG7" s="52">
        <f t="shared" si="20"/>
        <v>70.8</v>
      </c>
      <c r="BH7" s="52">
        <f t="shared" si="20"/>
        <v>68.2</v>
      </c>
      <c r="BI7" s="52">
        <f t="shared" si="20"/>
        <v>68.599999999999994</v>
      </c>
      <c r="BJ7" s="52">
        <f t="shared" si="20"/>
        <v>86.7</v>
      </c>
      <c r="BK7" s="52">
        <f t="shared" si="20"/>
        <v>86.5</v>
      </c>
      <c r="BL7" s="52">
        <f t="shared" si="20"/>
        <v>81.400000000000006</v>
      </c>
      <c r="BM7" s="52">
        <f t="shared" si="20"/>
        <v>83.7</v>
      </c>
      <c r="BN7" s="52">
        <f t="shared" si="20"/>
        <v>84</v>
      </c>
      <c r="BO7" s="52"/>
      <c r="BP7" s="52">
        <f>BP8</f>
        <v>59.1</v>
      </c>
      <c r="BQ7" s="52">
        <f t="shared" ref="BQ7:BY7" si="21">BQ8</f>
        <v>57.8</v>
      </c>
      <c r="BR7" s="52">
        <f t="shared" si="21"/>
        <v>51.4</v>
      </c>
      <c r="BS7" s="52">
        <f t="shared" si="21"/>
        <v>50</v>
      </c>
      <c r="BT7" s="52">
        <f t="shared" si="21"/>
        <v>49.5</v>
      </c>
      <c r="BU7" s="52">
        <f t="shared" si="21"/>
        <v>74.099999999999994</v>
      </c>
      <c r="BV7" s="52">
        <f t="shared" si="21"/>
        <v>74.400000000000006</v>
      </c>
      <c r="BW7" s="52">
        <f t="shared" si="21"/>
        <v>66.5</v>
      </c>
      <c r="BX7" s="52">
        <f t="shared" si="21"/>
        <v>66.8</v>
      </c>
      <c r="BY7" s="52">
        <f t="shared" si="21"/>
        <v>66.599999999999994</v>
      </c>
      <c r="BZ7" s="52"/>
      <c r="CA7" s="53">
        <f>CA8</f>
        <v>32265</v>
      </c>
      <c r="CB7" s="53">
        <f t="shared" ref="CB7:CJ7" si="22">CB8</f>
        <v>31804</v>
      </c>
      <c r="CC7" s="53">
        <f t="shared" si="22"/>
        <v>32551</v>
      </c>
      <c r="CD7" s="53">
        <f t="shared" si="22"/>
        <v>35650</v>
      </c>
      <c r="CE7" s="53">
        <f t="shared" si="22"/>
        <v>36613</v>
      </c>
      <c r="CF7" s="53">
        <f t="shared" si="22"/>
        <v>52405</v>
      </c>
      <c r="CG7" s="53">
        <f t="shared" si="22"/>
        <v>53523</v>
      </c>
      <c r="CH7" s="53">
        <f t="shared" si="22"/>
        <v>57368</v>
      </c>
      <c r="CI7" s="53">
        <f t="shared" si="22"/>
        <v>59838</v>
      </c>
      <c r="CJ7" s="53">
        <f t="shared" si="22"/>
        <v>62697</v>
      </c>
      <c r="CK7" s="52"/>
      <c r="CL7" s="53">
        <f>CL8</f>
        <v>11804</v>
      </c>
      <c r="CM7" s="53">
        <f t="shared" ref="CM7:CU7" si="23">CM8</f>
        <v>12101</v>
      </c>
      <c r="CN7" s="53">
        <f t="shared" si="23"/>
        <v>12852</v>
      </c>
      <c r="CO7" s="53">
        <f t="shared" si="23"/>
        <v>13168</v>
      </c>
      <c r="CP7" s="53">
        <f t="shared" si="23"/>
        <v>13326</v>
      </c>
      <c r="CQ7" s="53">
        <f t="shared" si="23"/>
        <v>14290</v>
      </c>
      <c r="CR7" s="53">
        <f t="shared" si="23"/>
        <v>15111</v>
      </c>
      <c r="CS7" s="53">
        <f t="shared" si="23"/>
        <v>15986</v>
      </c>
      <c r="CT7" s="53">
        <f t="shared" si="23"/>
        <v>16421</v>
      </c>
      <c r="CU7" s="53">
        <f t="shared" si="23"/>
        <v>17279</v>
      </c>
      <c r="CV7" s="52"/>
      <c r="CW7" s="52">
        <f>CW8</f>
        <v>63.7</v>
      </c>
      <c r="CX7" s="52">
        <f t="shared" ref="CX7:DF7" si="24">CX8</f>
        <v>62.4</v>
      </c>
      <c r="CY7" s="52">
        <f t="shared" si="24"/>
        <v>68.099999999999994</v>
      </c>
      <c r="CZ7" s="52">
        <f t="shared" si="24"/>
        <v>76.8</v>
      </c>
      <c r="DA7" s="52">
        <f t="shared" si="24"/>
        <v>73.400000000000006</v>
      </c>
      <c r="DB7" s="52">
        <f t="shared" si="24"/>
        <v>56</v>
      </c>
      <c r="DC7" s="52">
        <f t="shared" si="24"/>
        <v>56.2</v>
      </c>
      <c r="DD7" s="52">
        <f t="shared" si="24"/>
        <v>60.8</v>
      </c>
      <c r="DE7" s="52">
        <f t="shared" si="24"/>
        <v>57.4</v>
      </c>
      <c r="DF7" s="52">
        <f t="shared" si="24"/>
        <v>55.7</v>
      </c>
      <c r="DG7" s="52"/>
      <c r="DH7" s="52">
        <f>DH8</f>
        <v>19.100000000000001</v>
      </c>
      <c r="DI7" s="52">
        <f t="shared" ref="DI7:DQ7" si="25">DI8</f>
        <v>17.7</v>
      </c>
      <c r="DJ7" s="52">
        <f t="shared" si="25"/>
        <v>18.5</v>
      </c>
      <c r="DK7" s="52">
        <f t="shared" si="25"/>
        <v>20.8</v>
      </c>
      <c r="DL7" s="52">
        <f t="shared" si="25"/>
        <v>21.6</v>
      </c>
      <c r="DM7" s="52">
        <f t="shared" si="25"/>
        <v>23.6</v>
      </c>
      <c r="DN7" s="52">
        <f t="shared" si="25"/>
        <v>24.2</v>
      </c>
      <c r="DO7" s="52">
        <f t="shared" si="25"/>
        <v>24.1</v>
      </c>
      <c r="DP7" s="52">
        <f t="shared" si="25"/>
        <v>23.9</v>
      </c>
      <c r="DQ7" s="52">
        <f t="shared" si="25"/>
        <v>24.4</v>
      </c>
      <c r="DR7" s="52"/>
      <c r="DS7" s="52">
        <f>DS8</f>
        <v>2</v>
      </c>
      <c r="DT7" s="52">
        <f t="shared" ref="DT7:EB7" si="26">DT8</f>
        <v>1.3</v>
      </c>
      <c r="DU7" s="52">
        <f t="shared" si="26"/>
        <v>0</v>
      </c>
      <c r="DV7" s="52">
        <f t="shared" si="26"/>
        <v>0</v>
      </c>
      <c r="DW7" s="52">
        <f t="shared" si="26"/>
        <v>0</v>
      </c>
      <c r="DX7" s="52">
        <f t="shared" si="26"/>
        <v>75.900000000000006</v>
      </c>
      <c r="DY7" s="52">
        <f t="shared" si="26"/>
        <v>75.099999999999994</v>
      </c>
      <c r="DZ7" s="52">
        <f t="shared" si="26"/>
        <v>83.2</v>
      </c>
      <c r="EA7" s="52">
        <f t="shared" si="26"/>
        <v>84.6</v>
      </c>
      <c r="EB7" s="52">
        <f t="shared" si="26"/>
        <v>67.8</v>
      </c>
      <c r="EC7" s="52"/>
      <c r="ED7" s="52">
        <f>ED8</f>
        <v>68.099999999999994</v>
      </c>
      <c r="EE7" s="52">
        <f t="shared" ref="EE7:EM7" si="27">EE8</f>
        <v>69.400000000000006</v>
      </c>
      <c r="EF7" s="52">
        <f t="shared" si="27"/>
        <v>71.099999999999994</v>
      </c>
      <c r="EG7" s="52">
        <f t="shared" si="27"/>
        <v>72.400000000000006</v>
      </c>
      <c r="EH7" s="52">
        <f t="shared" si="27"/>
        <v>72.5</v>
      </c>
      <c r="EI7" s="52">
        <f t="shared" si="27"/>
        <v>51.9</v>
      </c>
      <c r="EJ7" s="52">
        <f t="shared" si="27"/>
        <v>52.9</v>
      </c>
      <c r="EK7" s="52">
        <f t="shared" si="27"/>
        <v>54.3</v>
      </c>
      <c r="EL7" s="52">
        <f t="shared" si="27"/>
        <v>54.9</v>
      </c>
      <c r="EM7" s="52">
        <f t="shared" si="27"/>
        <v>56.1</v>
      </c>
      <c r="EN7" s="52"/>
      <c r="EO7" s="52">
        <f>EO8</f>
        <v>79.3</v>
      </c>
      <c r="EP7" s="52">
        <f t="shared" ref="EP7:EX7" si="28">EP8</f>
        <v>80.7</v>
      </c>
      <c r="EQ7" s="52">
        <f t="shared" si="28"/>
        <v>81.599999999999994</v>
      </c>
      <c r="ER7" s="52">
        <f t="shared" si="28"/>
        <v>82.1</v>
      </c>
      <c r="ES7" s="52">
        <f t="shared" si="28"/>
        <v>82.5</v>
      </c>
      <c r="ET7" s="52">
        <f t="shared" si="28"/>
        <v>68.2</v>
      </c>
      <c r="EU7" s="52">
        <f t="shared" si="28"/>
        <v>69.400000000000006</v>
      </c>
      <c r="EV7" s="52">
        <f t="shared" si="28"/>
        <v>69.900000000000006</v>
      </c>
      <c r="EW7" s="52">
        <f t="shared" si="28"/>
        <v>68.8</v>
      </c>
      <c r="EX7" s="52">
        <f t="shared" si="28"/>
        <v>69.7</v>
      </c>
      <c r="EY7" s="52"/>
      <c r="EZ7" s="53">
        <f>EZ8</f>
        <v>33712616</v>
      </c>
      <c r="FA7" s="53">
        <f t="shared" ref="FA7:FI7" si="29">FA8</f>
        <v>34290577</v>
      </c>
      <c r="FB7" s="53">
        <f t="shared" si="29"/>
        <v>34536259</v>
      </c>
      <c r="FC7" s="53">
        <f t="shared" si="29"/>
        <v>34670217</v>
      </c>
      <c r="FD7" s="53">
        <f t="shared" si="29"/>
        <v>35337021</v>
      </c>
      <c r="FE7" s="53">
        <f t="shared" si="29"/>
        <v>48918364</v>
      </c>
      <c r="FF7" s="53">
        <f t="shared" si="29"/>
        <v>49696718</v>
      </c>
      <c r="FG7" s="53">
        <f t="shared" si="29"/>
        <v>50234873</v>
      </c>
      <c r="FH7" s="53">
        <f t="shared" si="29"/>
        <v>50294422</v>
      </c>
      <c r="FI7" s="53">
        <f t="shared" si="29"/>
        <v>49693831</v>
      </c>
      <c r="FJ7" s="53"/>
    </row>
    <row r="8" spans="1:166" s="54" customFormat="1" x14ac:dyDescent="0.15">
      <c r="A8" s="35"/>
      <c r="B8" s="55">
        <v>2022</v>
      </c>
      <c r="C8" s="55">
        <v>240001</v>
      </c>
      <c r="D8" s="55">
        <v>46</v>
      </c>
      <c r="E8" s="55">
        <v>6</v>
      </c>
      <c r="F8" s="55">
        <v>0</v>
      </c>
      <c r="G8" s="55">
        <v>4</v>
      </c>
      <c r="H8" s="55" t="s">
        <v>163</v>
      </c>
      <c r="I8" s="55" t="s">
        <v>163</v>
      </c>
      <c r="J8" s="55" t="s">
        <v>164</v>
      </c>
      <c r="K8" s="55" t="s">
        <v>165</v>
      </c>
      <c r="L8" s="55" t="s">
        <v>166</v>
      </c>
      <c r="M8" s="55" t="s">
        <v>167</v>
      </c>
      <c r="N8" s="55" t="s">
        <v>168</v>
      </c>
      <c r="O8" s="55" t="s">
        <v>169</v>
      </c>
      <c r="P8" s="55" t="s">
        <v>170</v>
      </c>
      <c r="Q8" s="56">
        <v>16</v>
      </c>
      <c r="R8" s="55" t="s">
        <v>171</v>
      </c>
      <c r="S8" s="55" t="s">
        <v>172</v>
      </c>
      <c r="T8" s="55" t="s">
        <v>173</v>
      </c>
      <c r="U8" s="56">
        <v>1772427</v>
      </c>
      <c r="V8" s="56">
        <v>26325</v>
      </c>
      <c r="W8" s="55" t="s">
        <v>40</v>
      </c>
      <c r="X8" s="55" t="s">
        <v>174</v>
      </c>
      <c r="Y8" s="57" t="s">
        <v>175</v>
      </c>
      <c r="Z8" s="56">
        <v>236</v>
      </c>
      <c r="AA8" s="56" t="s">
        <v>40</v>
      </c>
      <c r="AB8" s="56" t="s">
        <v>40</v>
      </c>
      <c r="AC8" s="56">
        <v>100</v>
      </c>
      <c r="AD8" s="56" t="s">
        <v>40</v>
      </c>
      <c r="AE8" s="56">
        <v>336</v>
      </c>
      <c r="AF8" s="56">
        <v>177</v>
      </c>
      <c r="AG8" s="56" t="s">
        <v>40</v>
      </c>
      <c r="AH8" s="56">
        <v>177</v>
      </c>
      <c r="AI8" s="58">
        <v>98.3</v>
      </c>
      <c r="AJ8" s="58">
        <v>98.9</v>
      </c>
      <c r="AK8" s="58">
        <v>122.5</v>
      </c>
      <c r="AL8" s="58">
        <v>122.3</v>
      </c>
      <c r="AM8" s="58">
        <v>114.3</v>
      </c>
      <c r="AN8" s="58">
        <v>97.8</v>
      </c>
      <c r="AO8" s="58">
        <v>97</v>
      </c>
      <c r="AP8" s="58">
        <v>102.4</v>
      </c>
      <c r="AQ8" s="58">
        <v>107.2</v>
      </c>
      <c r="AR8" s="58">
        <v>104.8</v>
      </c>
      <c r="AS8" s="58">
        <v>103.5</v>
      </c>
      <c r="AT8" s="58">
        <v>85.6</v>
      </c>
      <c r="AU8" s="58">
        <v>85.6</v>
      </c>
      <c r="AV8" s="58">
        <v>79.900000000000006</v>
      </c>
      <c r="AW8" s="58">
        <v>71.2</v>
      </c>
      <c r="AX8" s="58">
        <v>72.2</v>
      </c>
      <c r="AY8" s="58">
        <v>89.7</v>
      </c>
      <c r="AZ8" s="58">
        <v>89.3</v>
      </c>
      <c r="BA8" s="58">
        <v>84.1</v>
      </c>
      <c r="BB8" s="58">
        <v>86.3</v>
      </c>
      <c r="BC8" s="58">
        <v>86.6</v>
      </c>
      <c r="BD8" s="58">
        <v>86.4</v>
      </c>
      <c r="BE8" s="59">
        <v>80.599999999999994</v>
      </c>
      <c r="BF8" s="59">
        <v>78.3</v>
      </c>
      <c r="BG8" s="59">
        <v>70.8</v>
      </c>
      <c r="BH8" s="59">
        <v>68.2</v>
      </c>
      <c r="BI8" s="59">
        <v>68.599999999999994</v>
      </c>
      <c r="BJ8" s="59">
        <v>86.7</v>
      </c>
      <c r="BK8" s="59">
        <v>86.5</v>
      </c>
      <c r="BL8" s="59">
        <v>81.400000000000006</v>
      </c>
      <c r="BM8" s="59">
        <v>83.7</v>
      </c>
      <c r="BN8" s="59">
        <v>84</v>
      </c>
      <c r="BO8" s="59">
        <v>83.7</v>
      </c>
      <c r="BP8" s="58">
        <v>59.1</v>
      </c>
      <c r="BQ8" s="58">
        <v>57.8</v>
      </c>
      <c r="BR8" s="58">
        <v>51.4</v>
      </c>
      <c r="BS8" s="58">
        <v>50</v>
      </c>
      <c r="BT8" s="58">
        <v>49.5</v>
      </c>
      <c r="BU8" s="58">
        <v>74.099999999999994</v>
      </c>
      <c r="BV8" s="58">
        <v>74.400000000000006</v>
      </c>
      <c r="BW8" s="58">
        <v>66.5</v>
      </c>
      <c r="BX8" s="58">
        <v>66.8</v>
      </c>
      <c r="BY8" s="58">
        <v>66.599999999999994</v>
      </c>
      <c r="BZ8" s="58">
        <v>66.8</v>
      </c>
      <c r="CA8" s="59">
        <v>32265</v>
      </c>
      <c r="CB8" s="59">
        <v>31804</v>
      </c>
      <c r="CC8" s="59">
        <v>32551</v>
      </c>
      <c r="CD8" s="59">
        <v>35650</v>
      </c>
      <c r="CE8" s="59">
        <v>36613</v>
      </c>
      <c r="CF8" s="59">
        <v>52405</v>
      </c>
      <c r="CG8" s="59">
        <v>53523</v>
      </c>
      <c r="CH8" s="59">
        <v>57368</v>
      </c>
      <c r="CI8" s="59">
        <v>59838</v>
      </c>
      <c r="CJ8" s="59">
        <v>62697</v>
      </c>
      <c r="CK8" s="58">
        <v>61837</v>
      </c>
      <c r="CL8" s="59">
        <v>11804</v>
      </c>
      <c r="CM8" s="59">
        <v>12101</v>
      </c>
      <c r="CN8" s="59">
        <v>12852</v>
      </c>
      <c r="CO8" s="59">
        <v>13168</v>
      </c>
      <c r="CP8" s="59">
        <v>13326</v>
      </c>
      <c r="CQ8" s="59">
        <v>14290</v>
      </c>
      <c r="CR8" s="59">
        <v>15111</v>
      </c>
      <c r="CS8" s="59">
        <v>15986</v>
      </c>
      <c r="CT8" s="59">
        <v>16421</v>
      </c>
      <c r="CU8" s="59">
        <v>17279</v>
      </c>
      <c r="CV8" s="58">
        <v>17600</v>
      </c>
      <c r="CW8" s="59">
        <v>63.7</v>
      </c>
      <c r="CX8" s="59">
        <v>62.4</v>
      </c>
      <c r="CY8" s="59">
        <v>68.099999999999994</v>
      </c>
      <c r="CZ8" s="59">
        <v>76.8</v>
      </c>
      <c r="DA8" s="59">
        <v>73.400000000000006</v>
      </c>
      <c r="DB8" s="59">
        <v>56</v>
      </c>
      <c r="DC8" s="59">
        <v>56.2</v>
      </c>
      <c r="DD8" s="59">
        <v>60.8</v>
      </c>
      <c r="DE8" s="59">
        <v>57.4</v>
      </c>
      <c r="DF8" s="59">
        <v>55.7</v>
      </c>
      <c r="DG8" s="59">
        <v>55.6</v>
      </c>
      <c r="DH8" s="59">
        <v>19.100000000000001</v>
      </c>
      <c r="DI8" s="59">
        <v>17.7</v>
      </c>
      <c r="DJ8" s="59">
        <v>18.5</v>
      </c>
      <c r="DK8" s="59">
        <v>20.8</v>
      </c>
      <c r="DL8" s="59">
        <v>21.6</v>
      </c>
      <c r="DM8" s="59">
        <v>23.6</v>
      </c>
      <c r="DN8" s="59">
        <v>24.2</v>
      </c>
      <c r="DO8" s="59">
        <v>24.1</v>
      </c>
      <c r="DP8" s="59">
        <v>23.9</v>
      </c>
      <c r="DQ8" s="59">
        <v>24.4</v>
      </c>
      <c r="DR8" s="59">
        <v>25.1</v>
      </c>
      <c r="DS8" s="59">
        <v>2</v>
      </c>
      <c r="DT8" s="59">
        <v>1.3</v>
      </c>
      <c r="DU8" s="59">
        <v>0</v>
      </c>
      <c r="DV8" s="59">
        <v>0</v>
      </c>
      <c r="DW8" s="59">
        <v>0</v>
      </c>
      <c r="DX8" s="59">
        <v>75.900000000000006</v>
      </c>
      <c r="DY8" s="59">
        <v>75.099999999999994</v>
      </c>
      <c r="DZ8" s="59">
        <v>83.2</v>
      </c>
      <c r="EA8" s="59">
        <v>84.6</v>
      </c>
      <c r="EB8" s="59">
        <v>67.8</v>
      </c>
      <c r="EC8" s="59">
        <v>63</v>
      </c>
      <c r="ED8" s="58">
        <v>68.099999999999994</v>
      </c>
      <c r="EE8" s="58">
        <v>69.400000000000006</v>
      </c>
      <c r="EF8" s="58">
        <v>71.099999999999994</v>
      </c>
      <c r="EG8" s="58">
        <v>72.400000000000006</v>
      </c>
      <c r="EH8" s="58">
        <v>72.5</v>
      </c>
      <c r="EI8" s="58">
        <v>51.9</v>
      </c>
      <c r="EJ8" s="58">
        <v>52.9</v>
      </c>
      <c r="EK8" s="58">
        <v>54.3</v>
      </c>
      <c r="EL8" s="58">
        <v>54.9</v>
      </c>
      <c r="EM8" s="58">
        <v>56.1</v>
      </c>
      <c r="EN8" s="58">
        <v>56.4</v>
      </c>
      <c r="EO8" s="58">
        <v>79.3</v>
      </c>
      <c r="EP8" s="58">
        <v>80.7</v>
      </c>
      <c r="EQ8" s="58">
        <v>81.599999999999994</v>
      </c>
      <c r="ER8" s="58">
        <v>82.1</v>
      </c>
      <c r="ES8" s="58">
        <v>82.5</v>
      </c>
      <c r="ET8" s="58">
        <v>68.2</v>
      </c>
      <c r="EU8" s="58">
        <v>69.400000000000006</v>
      </c>
      <c r="EV8" s="58">
        <v>69.900000000000006</v>
      </c>
      <c r="EW8" s="58">
        <v>68.8</v>
      </c>
      <c r="EX8" s="58">
        <v>69.7</v>
      </c>
      <c r="EY8" s="58">
        <v>70.7</v>
      </c>
      <c r="EZ8" s="59">
        <v>33712616</v>
      </c>
      <c r="FA8" s="59">
        <v>34290577</v>
      </c>
      <c r="FB8" s="59">
        <v>34536259</v>
      </c>
      <c r="FC8" s="59">
        <v>34670217</v>
      </c>
      <c r="FD8" s="59">
        <v>35337021</v>
      </c>
      <c r="FE8" s="59">
        <v>48918364</v>
      </c>
      <c r="FF8" s="59">
        <v>49696718</v>
      </c>
      <c r="FG8" s="59">
        <v>50234873</v>
      </c>
      <c r="FH8" s="59">
        <v>50294422</v>
      </c>
      <c r="FI8" s="59">
        <v>49693831</v>
      </c>
      <c r="FJ8" s="59">
        <v>49963977</v>
      </c>
    </row>
    <row r="9" spans="1:166" x14ac:dyDescent="0.15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15">
      <c r="A10" s="62"/>
      <c r="B10" s="62" t="s">
        <v>176</v>
      </c>
      <c r="C10" s="62" t="s">
        <v>177</v>
      </c>
      <c r="D10" s="62" t="s">
        <v>178</v>
      </c>
      <c r="E10" s="62" t="s">
        <v>179</v>
      </c>
      <c r="F10" s="62" t="s">
        <v>180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15">
      <c r="A11" s="62" t="s">
        <v>41</v>
      </c>
      <c r="B11" s="63" t="str">
        <f>IF(VALUE($B$6)=0,"",IF(VALUE($B$6)&gt;2022,"R"&amp;TEXT(VALUE($B$6)-2022,"00"),"H"&amp;VALUE($B$6)-1992))</f>
        <v>H30</v>
      </c>
      <c r="C11" s="63" t="str">
        <f>IF(VALUE($B$6)=0,"",IF(VALUE($B$6)&gt;2021,"R"&amp;TEXT(VALUE($B$6)-2021,"00"),"H"&amp;VALUE($B$6)-1991))</f>
        <v>R01</v>
      </c>
      <c r="D11" s="63" t="str">
        <f>IF(VALUE($B$6)=0,"",IF(VALUE($B$6)&gt;2020,"R"&amp;TEXT(VALUE($B$6)-2020,"00"),"H"&amp;VALUE($B$6)-1990))</f>
        <v>R02</v>
      </c>
      <c r="E11" s="63" t="str">
        <f>IF(VALUE($B$6)=0,"",IF(VALUE($B$6)&gt;2019,"R"&amp;TEXT(VALUE($B$6)-2019,"00"),"H"&amp;VALUE($B$6)-1989))</f>
        <v>R03</v>
      </c>
      <c r="F11" s="63" t="str">
        <f>IF(VALUE($B$6)=0,"",IF(VALUE($B$6)&gt;2018,"R"&amp;TEXT(VALUE($B$6)-2018,"00"),"H"&amp;VALUE($B$6)-1988))</f>
        <v>R04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ModifiedBy> </cp:lastModifiedBy>
  <cp:lastPrinted>2024-01-22T10:22:36Z</cp:lastPrinted>
  <dcterms:created xsi:type="dcterms:W3CDTF">2023-12-20T05:08:40Z</dcterms:created>
  <dcterms:modified xsi:type="dcterms:W3CDTF">2024-01-25T07:52:03Z</dcterms:modified>
  <cp:category/>
</cp:coreProperties>
</file>