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企業局\経営課\経営企画Ｓ\経営比較分析\事務連絡等\提出\"/>
    </mc:Choice>
  </mc:AlternateContent>
  <workbookProtection workbookAlgorithmName="SHA-512" workbookHashValue="x0VKcQuzvnSvLkNfhvNGQ5ayFgFVKwPmOIFzaS+J0cnPwwTtIr8tkw+uMdDzo1vXm0eAJxksGQc+qXnvF+VJ6w==" workbookSaltValue="5rH3BJ5PEcIgvEQAhEoHHg==" workbookSpinCount="100000" lockStructure="1"/>
  <bookViews>
    <workbookView xWindow="0" yWindow="0" windowWidth="28800" windowHeight="123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<sst xmlns="http://schemas.openxmlformats.org/spreadsheetml/2006/main" count="228" uniqueCount="114">
  <si>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</si>
  <si>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</si>
  <si>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</si>
  <si>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</si>
  <si>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</si>
  <si>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</si>
  <si>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</si>
  <si>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</si>
  <si>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</si>
  <si>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</si>
  <si>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</si>
  <si>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</si>
  <si>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</si>
  <si>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</si>
  <si>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</si>
  <si>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</si>
  <si>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</si>
  <si>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</si>
  <si>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</si>
  <si>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</si>
  <si>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</si>
  <si>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</si>
  <si>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</si>
  <si>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</si>
  <si>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</si>
  <si>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</si>
  <si>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</si>
  <si>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</si>
  <si>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</si>
  <si>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</si>
  <si>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</si>
  <si>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</si>
  <si>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</si>
  <si>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</si>
  <si>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</si>
  <si>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</si>
  <si>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</si>
  <si>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</si>
  <si>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</si>
  <si>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</si>
  <si>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</si>
  <si>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</si>
  <si>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</si>
  <si>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</si>
  <si>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</si>
  <si>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</si>
  <si>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</si>
  <si>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</si>
  <si>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</si>
  <si>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</si>
  <si>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</si>
  <si>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</si>
  <si>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</si>
  <si>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</si>
  <si>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</si>
  <si>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</si>
  <si>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</si>
  <si>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</si>
  <si>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</si>
  <si>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</si>
  <si>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</si>
  <si>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</si>
  <si>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</si>
  <si>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</si>
  <si>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</si>
  <si>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</si>
  <si>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</si>
  <si>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</si>
  <si>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</si>
  <si>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</si>
  <si>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</si>
  <si>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</si>
  <si>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</si>
  <si>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</si>
  <si>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</si>
  <si>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</si>
  <si>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</si>
  <si>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</si>
  <si>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</si>
  <si>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</si>
  <si>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</si>
  <si>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</si>
  <si>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</si>
  <si>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</si>
  <si>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</si>
  <si>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</si>
  <si>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</si>
  <si>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</si>
  <si>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</si>
  <si>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</si>
  <si>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</si>
  <si>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</si>
  <si>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</si>
  <si>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</si>
  <si>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</si>
  <si>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</si>
  <si>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</si>
  <si>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</si>
  <si>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</si>
  <si>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</si>
  <si>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</si>
  <si>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</si>
  <si>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</si>
  <si>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</si>
  <si>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</si>
  <si>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</si>
  <si>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</si>
  <si>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</si>
  <si>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</si>
  <si>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</si>
  <si>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</si>
  <si>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全管路延長の８割近くを占める事業が平成23年から給水を開始したため、類似団体平均に比べて低くなっていますが、昭和44年から給水を開始した事業もあり資産の老朽化への対応が大きな課題となっています。
【②管路経年化率、③管路更新率】
　大部分の管路が昭和50年代半ば以降に布設されているため類似団体平均に比べて低くなっていますが、法定耐用年数を超過した施設については、アセットマネジメント手法を用いた「施設管理基本計画」に基づき、施設の長寿命化を図りつつ、優先度の高い区間から管路更新を進めていきます。</t>
    <phoneticPr fontId="4"/>
  </si>
  <si>
    <r>
      <t>　令和４年度は、電気料金高騰や物価高の影響により経常損失が生じていますが、料金は総括原価方式により算定しており、損失は次期料金改定時に精算されるため、概ね良好な経営状況と言えます。
　人口の減少、節水型機器の普及、節水意識の高まり等により、今後も水需要の伸びが期待できない状況にある中、老朽化が進んでいる施設など、管路等の大規模な設備更新も見込まれます。 引き続き、</t>
    </r>
    <r>
      <rPr>
        <sz val="10"/>
        <rFont val="ＭＳ ゴシック"/>
        <family val="3"/>
        <charset val="128"/>
      </rPr>
      <t>県民生活に不可欠である安全で良質な水道水を安定的に供給し、重要なインフラとして県民生活を支えるため、「島根県企業局経営計画」を着実に実行し、経費の縮減と適正な収入の確保などの経営努力を行っていくとともに、「施設管理基本計画」に基づき、適切な維持管理により施設の長寿命化を図りつつ、施設の更新や耐震化を進めていきます。</t>
    </r>
    <phoneticPr fontId="4"/>
  </si>
  <si>
    <t>　本県は、人口密度が低く、かつ山間部が大部分を占めていることなどから、水道事業を経営していくには極めて厳しい環境にありますが、業務見直しや経費縮減に取り組むなど経営努力によって公営企業に求められている経営水準を維持しています。
【①経常収支比率】
　令和３年度まで100%を上回っていましたが、令和４年度においては動力費等の増加により、前年度に比べ費用が増加したことにより経常損失が生じています。
【②累積欠損金比率】
　類似団体平均より高くなっていますが、平成27年度に送水管の一部を受水団体に無償で移管し除却損を計上したことによるもので、別途、自己資本は十分確保してあり、経営への影響はありません。
【③流動比率】
　類似団体平均より低いですが、流動比率は150％以上あり、短期的な債務に対して支払能力を有しています。
【④企業債残高対給水収益比率】
　類似団体平均より高いですが、企業債の償還に支障はありません。
【⑤料金回収率】
　令和４年度は100%を若干下回っており、給水収益で賄われていない状況です。主に動力費等の増加による給水原価の増加が要因となっています。
【⑥給水原価】
　類似団体平均より低いのは、効率的な運営によるものです。
【⑦施設利用率】
　類似団体平均より低いですが、これは水需要（契約水量）が建設当初の計画水量（参画水量）を下回っているためです。
【⑧有収率】
　100%を超えており、運営に支障が無い状態です。</t>
    <rPh sb="341" eb="342">
      <t>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</si>
</sst>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9D-4155-B809-F473EA24C6F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589D-4155-B809-F473EA24C6F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57.89</c:v>
                </c:pt>
                <c:pt idx="1">
                  <c:v>57.02</c:v>
                </c:pt>
                <c:pt idx="2">
                  <c:v>57.54</c:v>
                </c:pt>
                <c:pt idx="3">
                  <c:v>58.56</c:v>
                </c:pt>
                <c:pt idx="4">
                  <c:v>60.18</c:v>
                </c:pt>
              </c:numCache>
            </c:numRef>
          </c:val>
          <c:extLst>
            <c:ext xmlns:c16="http://schemas.microsoft.com/office/drawing/2014/chart" uri="{C3380CC4-5D6E-409C-BE32-E72D297353CC}">
              <c16:uniqueId val="{00000000-8267-4253-84BA-F78E211E6B0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8267-4253-84BA-F78E211E6B0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102.42</c:v>
                </c:pt>
                <c:pt idx="1">
                  <c:v>103.59</c:v>
                </c:pt>
                <c:pt idx="2">
                  <c:v>101.25</c:v>
                </c:pt>
                <c:pt idx="3">
                  <c:v>101.61</c:v>
                </c:pt>
                <c:pt idx="4">
                  <c:v>100.66</c:v>
                </c:pt>
              </c:numCache>
            </c:numRef>
          </c:val>
          <c:extLst>
            <c:ext xmlns:c16="http://schemas.microsoft.com/office/drawing/2014/chart" uri="{C3380CC4-5D6E-409C-BE32-E72D297353CC}">
              <c16:uniqueId val="{00000000-F3EC-4CF2-ABDD-32DC6E5722B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F3EC-4CF2-ABDD-32DC6E5722B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101.84</c:v>
                </c:pt>
                <c:pt idx="1">
                  <c:v>103.51</c:v>
                </c:pt>
                <c:pt idx="2">
                  <c:v>100.52</c:v>
                </c:pt>
                <c:pt idx="3">
                  <c:v>101.44</c:v>
                </c:pt>
                <c:pt idx="4">
                  <c:v>96.94</c:v>
                </c:pt>
              </c:numCache>
            </c:numRef>
          </c:val>
          <c:extLst>
            <c:ext xmlns:c16="http://schemas.microsoft.com/office/drawing/2014/chart" uri="{C3380CC4-5D6E-409C-BE32-E72D297353CC}">
              <c16:uniqueId val="{00000000-2651-41E6-A7F4-BF487E3122F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2651-41E6-A7F4-BF487E3122F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33.49</c:v>
                </c:pt>
                <c:pt idx="1">
                  <c:v>35.39</c:v>
                </c:pt>
                <c:pt idx="2">
                  <c:v>37.53</c:v>
                </c:pt>
                <c:pt idx="3">
                  <c:v>39.51</c:v>
                </c:pt>
                <c:pt idx="4">
                  <c:v>41.52</c:v>
                </c:pt>
              </c:numCache>
            </c:numRef>
          </c:val>
          <c:extLst>
            <c:ext xmlns:c16="http://schemas.microsoft.com/office/drawing/2014/chart" uri="{C3380CC4-5D6E-409C-BE32-E72D297353CC}">
              <c16:uniqueId val="{00000000-157E-4E6F-BBBE-35AC03382A4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157E-4E6F-BBBE-35AC03382A4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0.05</c:v>
                </c:pt>
                <c:pt idx="1">
                  <c:v>0.05</c:v>
                </c:pt>
                <c:pt idx="2">
                  <c:v>10.15</c:v>
                </c:pt>
                <c:pt idx="3">
                  <c:v>12.46</c:v>
                </c:pt>
                <c:pt idx="4">
                  <c:v>16.059999999999999</c:v>
                </c:pt>
              </c:numCache>
            </c:numRef>
          </c:val>
          <c:extLst>
            <c:ext xmlns:c16="http://schemas.microsoft.com/office/drawing/2014/chart" uri="{C3380CC4-5D6E-409C-BE32-E72D297353CC}">
              <c16:uniqueId val="{00000000-EE4D-41D7-934F-6B04787095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EE4D-41D7-934F-6B04787095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28.73</c:v>
                </c:pt>
                <c:pt idx="1">
                  <c:v>24.58</c:v>
                </c:pt>
                <c:pt idx="2">
                  <c:v>24.59</c:v>
                </c:pt>
                <c:pt idx="3">
                  <c:v>23.24</c:v>
                </c:pt>
                <c:pt idx="4">
                  <c:v>26.92</c:v>
                </c:pt>
              </c:numCache>
            </c:numRef>
          </c:val>
          <c:extLst>
            <c:ext xmlns:c16="http://schemas.microsoft.com/office/drawing/2014/chart" uri="{C3380CC4-5D6E-409C-BE32-E72D297353CC}">
              <c16:uniqueId val="{00000000-B432-498A-BBA7-633E825FB63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B432-498A-BBA7-633E825FB63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202.51</c:v>
                </c:pt>
                <c:pt idx="1">
                  <c:v>227.88</c:v>
                </c:pt>
                <c:pt idx="2">
                  <c:v>247.69</c:v>
                </c:pt>
                <c:pt idx="3">
                  <c:v>242.32</c:v>
                </c:pt>
                <c:pt idx="4">
                  <c:v>165.35</c:v>
                </c:pt>
              </c:numCache>
            </c:numRef>
          </c:val>
          <c:extLst>
            <c:ext xmlns:c16="http://schemas.microsoft.com/office/drawing/2014/chart" uri="{C3380CC4-5D6E-409C-BE32-E72D297353CC}">
              <c16:uniqueId val="{00000000-80DF-462A-94C0-4DA694470A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80DF-462A-94C0-4DA694470A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491.17</c:v>
                </c:pt>
                <c:pt idx="1">
                  <c:v>460.24</c:v>
                </c:pt>
                <c:pt idx="2">
                  <c:v>429.59</c:v>
                </c:pt>
                <c:pt idx="3">
                  <c:v>399.45</c:v>
                </c:pt>
                <c:pt idx="4">
                  <c:v>365.42</c:v>
                </c:pt>
              </c:numCache>
            </c:numRef>
          </c:val>
          <c:extLst>
            <c:ext xmlns:c16="http://schemas.microsoft.com/office/drawing/2014/chart" uri="{C3380CC4-5D6E-409C-BE32-E72D297353CC}">
              <c16:uniqueId val="{00000000-AE1F-4C10-BA18-86843DD2150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AE1F-4C10-BA18-86843DD2150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100.86</c:v>
                </c:pt>
                <c:pt idx="1">
                  <c:v>101.69</c:v>
                </c:pt>
                <c:pt idx="2">
                  <c:v>98.57</c:v>
                </c:pt>
                <c:pt idx="3">
                  <c:v>99.86</c:v>
                </c:pt>
                <c:pt idx="4">
                  <c:v>96.01</c:v>
                </c:pt>
              </c:numCache>
            </c:numRef>
          </c:val>
          <c:extLst>
            <c:ext xmlns:c16="http://schemas.microsoft.com/office/drawing/2014/chart" uri="{C3380CC4-5D6E-409C-BE32-E72D297353CC}">
              <c16:uniqueId val="{00000000-9F9E-418F-A0EE-28A8F6DC2EB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9F9E-418F-A0EE-28A8F6DC2EB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64.55</c:v>
                </c:pt>
                <c:pt idx="1">
                  <c:v>64.069999999999993</c:v>
                </c:pt>
                <c:pt idx="2">
                  <c:v>66.5</c:v>
                </c:pt>
                <c:pt idx="3">
                  <c:v>64.75</c:v>
                </c:pt>
                <c:pt idx="4">
                  <c:v>66.400000000000006</c:v>
                </c:pt>
              </c:numCache>
            </c:numRef>
          </c:val>
          <c:extLst>
            <c:ext xmlns:c16="http://schemas.microsoft.com/office/drawing/2014/chart" uri="{C3380CC4-5D6E-409C-BE32-E72D297353CC}">
              <c16:uniqueId val="{00000000-9308-427B-99AC-293ACFFFAB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9308-427B-99AC-293ACFFFAB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Normal="10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島根県</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非設置</v>
      </c>
      <c r="AE8" s="44"/>
      <c r="AF8" s="44"/>
      <c r="AG8" s="44"/>
      <c r="AH8" s="44"/>
      <c r="AI8" s="44"/>
      <c r="AJ8" s="44"/>
      <c r="AK8" s="2"/>
      <c r="AL8" s="45">
        <f>データ!$R$6</f>
        <v>658809</v>
      </c>
      <c r="AM8" s="45"/>
      <c r="AN8" s="45"/>
      <c r="AO8" s="45"/>
      <c r="AP8" s="45"/>
      <c r="AQ8" s="45"/>
      <c r="AR8" s="45"/>
      <c r="AS8" s="45"/>
      <c r="AT8" s="46">
        <f>データ!$S$6</f>
        <v>6707.81</v>
      </c>
      <c r="AU8" s="47"/>
      <c r="AV8" s="47"/>
      <c r="AW8" s="47"/>
      <c r="AX8" s="47"/>
      <c r="AY8" s="47"/>
      <c r="AZ8" s="47"/>
      <c r="BA8" s="47"/>
      <c r="BB8" s="48">
        <f>データ!$T$6</f>
        <v>98.22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81.09</v>
      </c>
      <c r="J10" s="47"/>
      <c r="K10" s="47"/>
      <c r="L10" s="47"/>
      <c r="M10" s="47"/>
      <c r="N10" s="47"/>
      <c r="O10" s="81"/>
      <c r="P10" s="48">
        <f>データ!$P$6</f>
        <v>54.58</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275196</v>
      </c>
      <c r="AM10" s="45"/>
      <c r="AN10" s="45"/>
      <c r="AO10" s="45"/>
      <c r="AP10" s="45"/>
      <c r="AQ10" s="45"/>
      <c r="AR10" s="45"/>
      <c r="AS10" s="45"/>
      <c r="AT10" s="46">
        <f>データ!$V$6</f>
        <v>951.94</v>
      </c>
      <c r="AU10" s="47"/>
      <c r="AV10" s="47"/>
      <c r="AW10" s="47"/>
      <c r="AX10" s="47"/>
      <c r="AY10" s="47"/>
      <c r="AZ10" s="47"/>
      <c r="BA10" s="47"/>
      <c r="BB10" s="48">
        <f>データ!$W$6</f>
        <v>289.08999999999997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111</v>
      </c>
      <c r="BM47" s="86"/>
      <c r="BN47" s="86"/>
      <c r="BO47" s="86"/>
      <c r="BP47" s="86"/>
      <c r="BQ47" s="86"/>
      <c r="BR47" s="86"/>
      <c r="BS47" s="86"/>
      <c r="BT47" s="86"/>
      <c r="BU47" s="86"/>
      <c r="BV47" s="86"/>
      <c r="BW47" s="86"/>
      <c r="BX47" s="86"/>
      <c r="BY47" s="86"/>
      <c r="BZ47" s="8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OQiSumLaP5Qeqg3hzjOptJrY1ZBY4NH515cfeX42MUeCYpM9RI8UFKzZNJfLNPjIGX9v+uWH//G/aVPWl2vqxw==" saltValue="TqaoFnLsdR6dxeIsRBg5q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320005</v>
      </c>
      <c r="D6" s="20">
        <f t="shared" si="3"/>
        <v>46</v>
      </c>
      <c r="E6" s="20">
        <f t="shared" si="3"/>
        <v>1</v>
      </c>
      <c r="F6" s="20">
        <f t="shared" si="3"/>
        <v>0</v>
      </c>
      <c r="G6" s="20">
        <f t="shared" si="3"/>
        <v>2</v>
      </c>
      <c r="H6" s="20" t="str">
        <f t="shared" si="3"/>
        <v>島根県</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81.09</v>
      </c>
      <c r="P6" s="21">
        <f t="shared" si="3"/>
        <v>54.58</v>
      </c>
      <c r="Q6" s="21">
        <f t="shared" si="3"/>
        <v>0</v>
      </c>
      <c r="R6" s="21">
        <f t="shared" si="3"/>
        <v>658809</v>
      </c>
      <c r="S6" s="21">
        <f t="shared" si="3"/>
        <v>6707.81</v>
      </c>
      <c r="T6" s="21">
        <f t="shared" si="3"/>
        <v>98.22</v>
      </c>
      <c r="U6" s="21">
        <f t="shared" si="3"/>
        <v>275196</v>
      </c>
      <c r="V6" s="21">
        <f t="shared" si="3"/>
        <v>951.94</v>
      </c>
      <c r="W6" s="21">
        <f t="shared" si="3"/>
        <v>289.08999999999997</v>
      </c>
      <c r="X6" s="22">
        <f>IF(X7="",NA(),X7)</f>
        <v>101.84</v>
      </c>
      <c r="Y6" s="22">
        <f t="shared" ref="Y6:AG6" si="4">IF(Y7="",NA(),Y7)</f>
        <v>103.51</v>
      </c>
      <c r="Z6" s="22">
        <f t="shared" si="4"/>
        <v>100.52</v>
      </c>
      <c r="AA6" s="22">
        <f t="shared" si="4"/>
        <v>101.44</v>
      </c>
      <c r="AB6" s="22">
        <f t="shared" si="4"/>
        <v>96.94</v>
      </c>
      <c r="AC6" s="22">
        <f t="shared" si="4"/>
        <v>112.98</v>
      </c>
      <c r="AD6" s="22">
        <f t="shared" si="4"/>
        <v>112.91</v>
      </c>
      <c r="AE6" s="22">
        <f t="shared" si="4"/>
        <v>111.13</v>
      </c>
      <c r="AF6" s="22">
        <f t="shared" si="4"/>
        <v>112.49</v>
      </c>
      <c r="AG6" s="22">
        <f t="shared" si="4"/>
        <v>107.33</v>
      </c>
      <c r="AH6" s="21" t="str">
        <f>IF(AH7="","",IF(AH7="-","【-】","【"&amp;SUBSTITUTE(TEXT(AH7,"#,##0.00"),"-","△")&amp;"】"))</f>
        <v>【107.33】</v>
      </c>
      <c r="AI6" s="22">
        <f>IF(AI7="",NA(),AI7)</f>
        <v>28.73</v>
      </c>
      <c r="AJ6" s="22">
        <f t="shared" ref="AJ6:AR6" si="5">IF(AJ7="",NA(),AJ7)</f>
        <v>24.58</v>
      </c>
      <c r="AK6" s="22">
        <f t="shared" si="5"/>
        <v>24.59</v>
      </c>
      <c r="AL6" s="22">
        <f t="shared" si="5"/>
        <v>23.24</v>
      </c>
      <c r="AM6" s="22">
        <f t="shared" si="5"/>
        <v>26.92</v>
      </c>
      <c r="AN6" s="22">
        <f t="shared" si="5"/>
        <v>10.49</v>
      </c>
      <c r="AO6" s="22">
        <f t="shared" si="5"/>
        <v>9.92</v>
      </c>
      <c r="AP6" s="22">
        <f t="shared" si="5"/>
        <v>12.29</v>
      </c>
      <c r="AQ6" s="22">
        <f t="shared" si="5"/>
        <v>8.77</v>
      </c>
      <c r="AR6" s="22">
        <f t="shared" si="5"/>
        <v>8.81</v>
      </c>
      <c r="AS6" s="21" t="str">
        <f>IF(AS7="","",IF(AS7="-","【-】","【"&amp;SUBSTITUTE(TEXT(AS7,"#,##0.00"),"-","△")&amp;"】"))</f>
        <v>【8.81】</v>
      </c>
      <c r="AT6" s="22">
        <f>IF(AT7="",NA(),AT7)</f>
        <v>202.51</v>
      </c>
      <c r="AU6" s="22">
        <f t="shared" ref="AU6:BC6" si="6">IF(AU7="",NA(),AU7)</f>
        <v>227.88</v>
      </c>
      <c r="AV6" s="22">
        <f t="shared" si="6"/>
        <v>247.69</v>
      </c>
      <c r="AW6" s="22">
        <f t="shared" si="6"/>
        <v>242.32</v>
      </c>
      <c r="AX6" s="22">
        <f t="shared" si="6"/>
        <v>165.35</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491.17</v>
      </c>
      <c r="BF6" s="22">
        <f t="shared" ref="BF6:BN6" si="7">IF(BF7="",NA(),BF7)</f>
        <v>460.24</v>
      </c>
      <c r="BG6" s="22">
        <f t="shared" si="7"/>
        <v>429.59</v>
      </c>
      <c r="BH6" s="22">
        <f t="shared" si="7"/>
        <v>399.45</v>
      </c>
      <c r="BI6" s="22">
        <f t="shared" si="7"/>
        <v>365.42</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100.86</v>
      </c>
      <c r="BQ6" s="22">
        <f t="shared" ref="BQ6:BY6" si="8">IF(BQ7="",NA(),BQ7)</f>
        <v>101.69</v>
      </c>
      <c r="BR6" s="22">
        <f t="shared" si="8"/>
        <v>98.57</v>
      </c>
      <c r="BS6" s="22">
        <f t="shared" si="8"/>
        <v>99.86</v>
      </c>
      <c r="BT6" s="22">
        <f t="shared" si="8"/>
        <v>96.01</v>
      </c>
      <c r="BU6" s="22">
        <f t="shared" si="8"/>
        <v>112.83</v>
      </c>
      <c r="BV6" s="22">
        <f t="shared" si="8"/>
        <v>112.84</v>
      </c>
      <c r="BW6" s="22">
        <f t="shared" si="8"/>
        <v>110.77</v>
      </c>
      <c r="BX6" s="22">
        <f t="shared" si="8"/>
        <v>112.35</v>
      </c>
      <c r="BY6" s="22">
        <f t="shared" si="8"/>
        <v>106.47</v>
      </c>
      <c r="BZ6" s="21" t="str">
        <f>IF(BZ7="","",IF(BZ7="-","【-】","【"&amp;SUBSTITUTE(TEXT(BZ7,"#,##0.00"),"-","△")&amp;"】"))</f>
        <v>【106.47】</v>
      </c>
      <c r="CA6" s="22">
        <f>IF(CA7="",NA(),CA7)</f>
        <v>64.55</v>
      </c>
      <c r="CB6" s="22">
        <f t="shared" ref="CB6:CJ6" si="9">IF(CB7="",NA(),CB7)</f>
        <v>64.069999999999993</v>
      </c>
      <c r="CC6" s="22">
        <f t="shared" si="9"/>
        <v>66.5</v>
      </c>
      <c r="CD6" s="22">
        <f t="shared" si="9"/>
        <v>64.75</v>
      </c>
      <c r="CE6" s="22">
        <f t="shared" si="9"/>
        <v>66.400000000000006</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57.89</v>
      </c>
      <c r="CM6" s="22">
        <f t="shared" ref="CM6:CU6" si="10">IF(CM7="",NA(),CM7)</f>
        <v>57.02</v>
      </c>
      <c r="CN6" s="22">
        <f t="shared" si="10"/>
        <v>57.54</v>
      </c>
      <c r="CO6" s="22">
        <f t="shared" si="10"/>
        <v>58.56</v>
      </c>
      <c r="CP6" s="22">
        <f t="shared" si="10"/>
        <v>60.18</v>
      </c>
      <c r="CQ6" s="22">
        <f t="shared" si="10"/>
        <v>61.77</v>
      </c>
      <c r="CR6" s="22">
        <f t="shared" si="10"/>
        <v>61.69</v>
      </c>
      <c r="CS6" s="22">
        <f t="shared" si="10"/>
        <v>62.26</v>
      </c>
      <c r="CT6" s="22">
        <f t="shared" si="10"/>
        <v>62.22</v>
      </c>
      <c r="CU6" s="22">
        <f t="shared" si="10"/>
        <v>61.45</v>
      </c>
      <c r="CV6" s="21" t="str">
        <f>IF(CV7="","",IF(CV7="-","【-】","【"&amp;SUBSTITUTE(TEXT(CV7,"#,##0.00"),"-","△")&amp;"】"))</f>
        <v>【61.45】</v>
      </c>
      <c r="CW6" s="22">
        <f>IF(CW7="",NA(),CW7)</f>
        <v>102.42</v>
      </c>
      <c r="CX6" s="22">
        <f t="shared" ref="CX6:DF6" si="11">IF(CX7="",NA(),CX7)</f>
        <v>103.59</v>
      </c>
      <c r="CY6" s="22">
        <f t="shared" si="11"/>
        <v>101.25</v>
      </c>
      <c r="CZ6" s="22">
        <f t="shared" si="11"/>
        <v>101.61</v>
      </c>
      <c r="DA6" s="22">
        <f t="shared" si="11"/>
        <v>100.66</v>
      </c>
      <c r="DB6" s="22">
        <f t="shared" si="11"/>
        <v>100.08</v>
      </c>
      <c r="DC6" s="22">
        <f t="shared" si="11"/>
        <v>100</v>
      </c>
      <c r="DD6" s="22">
        <f t="shared" si="11"/>
        <v>100.16</v>
      </c>
      <c r="DE6" s="22">
        <f t="shared" si="11"/>
        <v>100.28</v>
      </c>
      <c r="DF6" s="22">
        <f t="shared" si="11"/>
        <v>100.29</v>
      </c>
      <c r="DG6" s="21" t="str">
        <f>IF(DG7="","",IF(DG7="-","【-】","【"&amp;SUBSTITUTE(TEXT(DG7,"#,##0.00"),"-","△")&amp;"】"))</f>
        <v>【100.29】</v>
      </c>
      <c r="DH6" s="22">
        <f>IF(DH7="",NA(),DH7)</f>
        <v>33.49</v>
      </c>
      <c r="DI6" s="22">
        <f t="shared" ref="DI6:DQ6" si="12">IF(DI7="",NA(),DI7)</f>
        <v>35.39</v>
      </c>
      <c r="DJ6" s="22">
        <f t="shared" si="12"/>
        <v>37.53</v>
      </c>
      <c r="DK6" s="22">
        <f t="shared" si="12"/>
        <v>39.51</v>
      </c>
      <c r="DL6" s="22">
        <f t="shared" si="12"/>
        <v>41.52</v>
      </c>
      <c r="DM6" s="22">
        <f t="shared" si="12"/>
        <v>55.77</v>
      </c>
      <c r="DN6" s="22">
        <f t="shared" si="12"/>
        <v>56.48</v>
      </c>
      <c r="DO6" s="22">
        <f t="shared" si="12"/>
        <v>57.5</v>
      </c>
      <c r="DP6" s="22">
        <f t="shared" si="12"/>
        <v>58.52</v>
      </c>
      <c r="DQ6" s="22">
        <f t="shared" si="12"/>
        <v>59.51</v>
      </c>
      <c r="DR6" s="21" t="str">
        <f>IF(DR7="","",IF(DR7="-","【-】","【"&amp;SUBSTITUTE(TEXT(DR7,"#,##0.00"),"-","△")&amp;"】"))</f>
        <v>【59.51】</v>
      </c>
      <c r="DS6" s="22">
        <f>IF(DS7="",NA(),DS7)</f>
        <v>0.05</v>
      </c>
      <c r="DT6" s="22">
        <f t="shared" ref="DT6:EB6" si="13">IF(DT7="",NA(),DT7)</f>
        <v>0.05</v>
      </c>
      <c r="DU6" s="22">
        <f t="shared" si="13"/>
        <v>10.15</v>
      </c>
      <c r="DV6" s="22">
        <f t="shared" si="13"/>
        <v>12.46</v>
      </c>
      <c r="DW6" s="22">
        <f t="shared" si="13"/>
        <v>16.059999999999999</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2">
      <c r="A7" s="15"/>
      <c r="B7" s="24">
        <v>2022</v>
      </c>
      <c r="C7" s="24">
        <v>320005</v>
      </c>
      <c r="D7" s="24">
        <v>46</v>
      </c>
      <c r="E7" s="24">
        <v>1</v>
      </c>
      <c r="F7" s="24">
        <v>0</v>
      </c>
      <c r="G7" s="24">
        <v>2</v>
      </c>
      <c r="H7" s="24" t="s">
        <v>93</v>
      </c>
      <c r="I7" s="24" t="s">
        <v>94</v>
      </c>
      <c r="J7" s="24" t="s">
        <v>95</v>
      </c>
      <c r="K7" s="24" t="s">
        <v>96</v>
      </c>
      <c r="L7" s="24" t="s">
        <v>97</v>
      </c>
      <c r="M7" s="24" t="s">
        <v>98</v>
      </c>
      <c r="N7" s="25" t="s">
        <v>99</v>
      </c>
      <c r="O7" s="25">
        <v>81.09</v>
      </c>
      <c r="P7" s="25">
        <v>54.58</v>
      </c>
      <c r="Q7" s="25">
        <v>0</v>
      </c>
      <c r="R7" s="25">
        <v>658809</v>
      </c>
      <c r="S7" s="25">
        <v>6707.81</v>
      </c>
      <c r="T7" s="25">
        <v>98.22</v>
      </c>
      <c r="U7" s="25">
        <v>275196</v>
      </c>
      <c r="V7" s="25">
        <v>951.94</v>
      </c>
      <c r="W7" s="25">
        <v>289.08999999999997</v>
      </c>
      <c r="X7" s="25">
        <v>101.84</v>
      </c>
      <c r="Y7" s="25">
        <v>103.51</v>
      </c>
      <c r="Z7" s="25">
        <v>100.52</v>
      </c>
      <c r="AA7" s="25">
        <v>101.44</v>
      </c>
      <c r="AB7" s="25">
        <v>96.94</v>
      </c>
      <c r="AC7" s="25">
        <v>112.98</v>
      </c>
      <c r="AD7" s="25">
        <v>112.91</v>
      </c>
      <c r="AE7" s="25">
        <v>111.13</v>
      </c>
      <c r="AF7" s="25">
        <v>112.49</v>
      </c>
      <c r="AG7" s="25">
        <v>107.33</v>
      </c>
      <c r="AH7" s="25">
        <v>107.33</v>
      </c>
      <c r="AI7" s="25">
        <v>28.73</v>
      </c>
      <c r="AJ7" s="25">
        <v>24.58</v>
      </c>
      <c r="AK7" s="25">
        <v>24.59</v>
      </c>
      <c r="AL7" s="25">
        <v>23.24</v>
      </c>
      <c r="AM7" s="25">
        <v>26.92</v>
      </c>
      <c r="AN7" s="25">
        <v>10.49</v>
      </c>
      <c r="AO7" s="25">
        <v>9.92</v>
      </c>
      <c r="AP7" s="25">
        <v>12.29</v>
      </c>
      <c r="AQ7" s="25">
        <v>8.77</v>
      </c>
      <c r="AR7" s="25">
        <v>8.81</v>
      </c>
      <c r="AS7" s="25">
        <v>8.81</v>
      </c>
      <c r="AT7" s="25">
        <v>202.51</v>
      </c>
      <c r="AU7" s="25">
        <v>227.88</v>
      </c>
      <c r="AV7" s="25">
        <v>247.69</v>
      </c>
      <c r="AW7" s="25">
        <v>242.32</v>
      </c>
      <c r="AX7" s="25">
        <v>165.35</v>
      </c>
      <c r="AY7" s="25">
        <v>258.49</v>
      </c>
      <c r="AZ7" s="25">
        <v>271.10000000000002</v>
      </c>
      <c r="BA7" s="25">
        <v>284.45</v>
      </c>
      <c r="BB7" s="25">
        <v>309.23</v>
      </c>
      <c r="BC7" s="25">
        <v>313.43</v>
      </c>
      <c r="BD7" s="25">
        <v>313.43</v>
      </c>
      <c r="BE7" s="25">
        <v>491.17</v>
      </c>
      <c r="BF7" s="25">
        <v>460.24</v>
      </c>
      <c r="BG7" s="25">
        <v>429.59</v>
      </c>
      <c r="BH7" s="25">
        <v>399.45</v>
      </c>
      <c r="BI7" s="25">
        <v>365.42</v>
      </c>
      <c r="BJ7" s="25">
        <v>290.31</v>
      </c>
      <c r="BK7" s="25">
        <v>272.95999999999998</v>
      </c>
      <c r="BL7" s="25">
        <v>260.95999999999998</v>
      </c>
      <c r="BM7" s="25">
        <v>240.07</v>
      </c>
      <c r="BN7" s="25">
        <v>224.81</v>
      </c>
      <c r="BO7" s="25">
        <v>224.81</v>
      </c>
      <c r="BP7" s="25">
        <v>100.86</v>
      </c>
      <c r="BQ7" s="25">
        <v>101.69</v>
      </c>
      <c r="BR7" s="25">
        <v>98.57</v>
      </c>
      <c r="BS7" s="25">
        <v>99.86</v>
      </c>
      <c r="BT7" s="25">
        <v>96.01</v>
      </c>
      <c r="BU7" s="25">
        <v>112.83</v>
      </c>
      <c r="BV7" s="25">
        <v>112.84</v>
      </c>
      <c r="BW7" s="25">
        <v>110.77</v>
      </c>
      <c r="BX7" s="25">
        <v>112.35</v>
      </c>
      <c r="BY7" s="25">
        <v>106.47</v>
      </c>
      <c r="BZ7" s="25">
        <v>106.47</v>
      </c>
      <c r="CA7" s="25">
        <v>64.55</v>
      </c>
      <c r="CB7" s="25">
        <v>64.069999999999993</v>
      </c>
      <c r="CC7" s="25">
        <v>66.5</v>
      </c>
      <c r="CD7" s="25">
        <v>64.75</v>
      </c>
      <c r="CE7" s="25">
        <v>66.400000000000006</v>
      </c>
      <c r="CF7" s="25">
        <v>73.86</v>
      </c>
      <c r="CG7" s="25">
        <v>73.849999999999994</v>
      </c>
      <c r="CH7" s="25">
        <v>73.180000000000007</v>
      </c>
      <c r="CI7" s="25">
        <v>73.05</v>
      </c>
      <c r="CJ7" s="25">
        <v>77.53</v>
      </c>
      <c r="CK7" s="25">
        <v>77.53</v>
      </c>
      <c r="CL7" s="25">
        <v>57.89</v>
      </c>
      <c r="CM7" s="25">
        <v>57.02</v>
      </c>
      <c r="CN7" s="25">
        <v>57.54</v>
      </c>
      <c r="CO7" s="25">
        <v>58.56</v>
      </c>
      <c r="CP7" s="25">
        <v>60.18</v>
      </c>
      <c r="CQ7" s="25">
        <v>61.77</v>
      </c>
      <c r="CR7" s="25">
        <v>61.69</v>
      </c>
      <c r="CS7" s="25">
        <v>62.26</v>
      </c>
      <c r="CT7" s="25">
        <v>62.22</v>
      </c>
      <c r="CU7" s="25">
        <v>61.45</v>
      </c>
      <c r="CV7" s="25">
        <v>61.45</v>
      </c>
      <c r="CW7" s="25">
        <v>102.42</v>
      </c>
      <c r="CX7" s="25">
        <v>103.59</v>
      </c>
      <c r="CY7" s="25">
        <v>101.25</v>
      </c>
      <c r="CZ7" s="25">
        <v>101.61</v>
      </c>
      <c r="DA7" s="25">
        <v>100.66</v>
      </c>
      <c r="DB7" s="25">
        <v>100.08</v>
      </c>
      <c r="DC7" s="25">
        <v>100</v>
      </c>
      <c r="DD7" s="25">
        <v>100.16</v>
      </c>
      <c r="DE7" s="25">
        <v>100.28</v>
      </c>
      <c r="DF7" s="25">
        <v>100.29</v>
      </c>
      <c r="DG7" s="25">
        <v>100.29</v>
      </c>
      <c r="DH7" s="25">
        <v>33.49</v>
      </c>
      <c r="DI7" s="25">
        <v>35.39</v>
      </c>
      <c r="DJ7" s="25">
        <v>37.53</v>
      </c>
      <c r="DK7" s="25">
        <v>39.51</v>
      </c>
      <c r="DL7" s="25">
        <v>41.52</v>
      </c>
      <c r="DM7" s="25">
        <v>55.77</v>
      </c>
      <c r="DN7" s="25">
        <v>56.48</v>
      </c>
      <c r="DO7" s="25">
        <v>57.5</v>
      </c>
      <c r="DP7" s="25">
        <v>58.52</v>
      </c>
      <c r="DQ7" s="25">
        <v>59.51</v>
      </c>
      <c r="DR7" s="25">
        <v>59.51</v>
      </c>
      <c r="DS7" s="25">
        <v>0.05</v>
      </c>
      <c r="DT7" s="25">
        <v>0.05</v>
      </c>
      <c r="DU7" s="25">
        <v>10.15</v>
      </c>
      <c r="DV7" s="25">
        <v>12.46</v>
      </c>
      <c r="DW7" s="25">
        <v>16.059999999999999</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2024-01-30T06:15:56Z</cp:lastPrinted>
  <dcterms:created xsi:type="dcterms:W3CDTF">2023-12-05T00:58:42Z</dcterms:created>
  <dcterms:modified xsi:type="dcterms:W3CDTF">2024-02-01T00:13:39Z</dcterms:modified>
  <cp:category/>
</cp:coreProperties>
</file>