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事務用\02 えびのスポレク・国民宿舎関係\照会・回答\★経営比較分析調査\経営比較分析表（R04決算）\"/>
    </mc:Choice>
  </mc:AlternateContent>
  <xr:revisionPtr revIDLastSave="0" documentId="13_ncr:1_{4C16D6ED-CE89-4237-AD9E-2CCA9F6FBB4D}" xr6:coauthVersionLast="47" xr6:coauthVersionMax="47" xr10:uidLastSave="{00000000-0000-0000-0000-000000000000}"/>
  <workbookProtection workbookAlgorithmName="SHA-512" workbookHashValue="m4g+vA+dYoVzynbPv9RoqVQuegwNnjBTWxXqOqI6vc1IDfQkS33nH1urbNlFAZ3fjLh5e1RBKT1EZqh9T9FvOQ==" workbookSaltValue="PAO1bIT7HYKGKiRgRsHhyA==" workbookSpinCount="100000" lockStructure="1"/>
  <bookViews>
    <workbookView xWindow="-108" yWindow="-108" windowWidth="23256" windowHeight="12576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IX76" i="4"/>
  <c r="BV30" i="4"/>
  <c r="BV76" i="4"/>
  <c r="FJ52" i="4"/>
  <c r="IX30" i="4"/>
  <c r="ML76" i="4"/>
  <c r="BV52" i="4"/>
  <c r="FJ30" i="4"/>
  <c r="ML52" i="4"/>
  <c r="C11" i="5"/>
  <c r="D11" i="5"/>
  <c r="E11" i="5"/>
  <c r="B11" i="5"/>
  <c r="AT76" i="4" l="1"/>
  <c r="HV30" i="4"/>
  <c r="LJ76" i="4"/>
  <c r="AT52" i="4"/>
  <c r="EH30" i="4"/>
  <c r="EH52" i="4"/>
  <c r="HV76" i="4"/>
  <c r="LJ52" i="4"/>
  <c r="AT30" i="4"/>
  <c r="HV52" i="4"/>
  <c r="HH52" i="4"/>
  <c r="AF76" i="4"/>
  <c r="DT52" i="4"/>
  <c r="HH30" i="4"/>
  <c r="KV76" i="4"/>
  <c r="AF52" i="4"/>
  <c r="DT30" i="4"/>
  <c r="HH76" i="4"/>
  <c r="KV52" i="4"/>
  <c r="AF30" i="4"/>
  <c r="GT52" i="4"/>
  <c r="R76" i="4"/>
  <c r="DF52" i="4"/>
  <c r="GT30" i="4"/>
  <c r="R52" i="4"/>
  <c r="DF30" i="4"/>
  <c r="KH52" i="4"/>
  <c r="R30" i="4"/>
  <c r="KH76" i="4"/>
  <c r="GT76" i="4"/>
  <c r="LX76" i="4"/>
  <c r="IJ76" i="4"/>
  <c r="LX52" i="4"/>
  <c r="BH30" i="4"/>
  <c r="IJ52" i="4"/>
  <c r="EV52" i="4"/>
  <c r="IJ30" i="4"/>
  <c r="BH76" i="4"/>
  <c r="BH52" i="4"/>
  <c r="EV30" i="4"/>
</calcChain>
</file>

<file path=xl/sharedStrings.xml><?xml version="1.0" encoding="utf-8"?>
<sst xmlns="http://schemas.openxmlformats.org/spreadsheetml/2006/main" count="301" uniqueCount="144">
  <si>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</si>
  <si>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</si>
  <si>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</si>
  <si>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</si>
  <si>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</si>
  <si>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</si>
  <si>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</si>
  <si>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</si>
  <si>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</si>
  <si>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</si>
  <si>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</si>
  <si>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</si>
  <si>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</si>
  <si>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</si>
  <si>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</si>
  <si>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</si>
  <si>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</si>
  <si>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</si>
  <si>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</si>
  <si>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</si>
  <si>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</si>
  <si>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</si>
  <si>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</si>
  <si>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</si>
  <si>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</si>
  <si>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</si>
  <si>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</si>
  <si>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</si>
  <si>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</si>
  <si>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</si>
  <si>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</si>
  <si>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</si>
  <si>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</si>
  <si>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</si>
  <si>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</si>
  <si>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</si>
  <si>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</si>
  <si>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</si>
  <si>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</si>
  <si>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</si>
  <si>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</si>
  <si>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</si>
  <si>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</si>
  <si>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</si>
  <si>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</si>
  <si>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</si>
  <si>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</si>
  <si>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</si>
  <si>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</si>
  <si>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</si>
  <si>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</si>
  <si>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</si>
  <si>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</si>
  <si>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</si>
  <si>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</si>
  <si>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</si>
  <si>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</si>
  <si>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</si>
  <si>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</si>
  <si>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</si>
  <si>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</si>
  <si>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</si>
  <si>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</si>
  <si>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</si>
  <si>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</si>
  <si>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</si>
  <si>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</si>
  <si>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</si>
  <si>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</si>
  <si>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</si>
  <si>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</si>
  <si>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</si>
  <si>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</si>
  <si>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</si>
  <si>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</si>
  <si>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</si>
  <si>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</si>
  <si>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</si>
  <si>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</si>
  <si>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</si>
  <si>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</si>
  <si>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</si>
  <si>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</si>
  <si>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</si>
  <si>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</si>
  <si>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</si>
  <si>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</si>
  <si>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</si>
  <si>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</si>
  <si>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</si>
  <si>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</si>
  <si>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</si>
  <si>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</si>
  <si>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</si>
  <si>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</si>
  <si>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</si>
  <si>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</si>
  <si>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</si>
  <si>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</si>
  <si>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</si>
  <si>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</si>
  <si>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</si>
  <si>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</si>
  <si>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当該値(N-2)</t>
    <phoneticPr fontId="5"/>
  </si>
  <si>
    <t>当該値(N-4)</t>
    <phoneticPr fontId="5"/>
  </si>
  <si>
    <t>当該値(N)</t>
    <phoneticPr fontId="5"/>
  </si>
  <si>
    <t>当該値(N-4)</t>
    <phoneticPr fontId="5"/>
  </si>
  <si>
    <t>当該値(N-4)</t>
    <phoneticPr fontId="5"/>
  </si>
  <si>
    <t>当該値(N)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</si>
  <si>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</si>
  <si>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</si>
  <si>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</si>
  <si>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</si>
  <si>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</si>
  <si>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</si>
  <si>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</si>
  <si>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</si>
  <si>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</si>
  <si>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</si>
  <si>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</si>
  <si>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</si>
  <si>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</si>
  <si>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</si>
  <si>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</si>
  <si>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宮崎県</t>
  </si>
  <si>
    <t>宮崎県営国民宿舎　えびの高原荘</t>
  </si>
  <si>
    <t>法非適用</t>
  </si>
  <si>
    <t>観光施設事業</t>
  </si>
  <si>
    <t>休養宿泊施設</t>
  </si>
  <si>
    <t>Ａ２Ｂ２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</si>
  <si>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</si>
  <si>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</si>
  <si>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</si>
  <si>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</si>
  <si>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</si>
  <si>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</si>
  <si>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</si>
  <si>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</si>
  <si>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</si>
  <si>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</si>
  <si>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rPr>
        <u/>
        <sz val="11"/>
        <color theme="1"/>
        <rFont val="ＭＳ ゴシック"/>
        <family val="3"/>
        <charset val="128"/>
      </rPr>
      <t>⑫企業債残高対料金収入比率</t>
    </r>
    <r>
      <rPr>
        <sz val="11"/>
        <color theme="1"/>
        <rFont val="ＭＳ ゴシック"/>
        <family val="3"/>
        <charset val="128"/>
      </rPr>
      <t xml:space="preserve">
　R01で企業債の償還は終了したところであるが、必要な更新・投資を行うための財源確保に向けた検討は必要である。</t>
    </r>
    <phoneticPr fontId="5"/>
  </si>
  <si>
    <r>
      <rPr>
        <u/>
        <sz val="11"/>
        <color theme="1"/>
        <rFont val="ＭＳ ゴシック"/>
        <family val="3"/>
        <charset val="128"/>
      </rPr>
      <t>⑬施設と周辺地域の宿泊客数動向</t>
    </r>
    <r>
      <rPr>
        <sz val="11"/>
        <color theme="1"/>
        <rFont val="ＭＳ ゴシック"/>
        <family val="3"/>
        <charset val="128"/>
      </rPr>
      <t xml:space="preserve">
　えびの市の宿泊者数に占める当施設の宿泊者数の割合は、コロナ禍前と比べても高い水準にある。自然景観に恵まれた立地環境やグランピングの取組等が、コロナ禍における旅行者のニーズに対応できているためだと考える。</t>
    </r>
    <rPh sb="20" eb="21">
      <t>シ</t>
    </rPh>
    <rPh sb="22" eb="25">
      <t>シュクハクシャ</t>
    </rPh>
    <rPh sb="25" eb="26">
      <t>カズ</t>
    </rPh>
    <rPh sb="27" eb="28">
      <t>シ</t>
    </rPh>
    <rPh sb="30" eb="33">
      <t>トウシセツ</t>
    </rPh>
    <rPh sb="34" eb="38">
      <t>シュクハクシャスウ</t>
    </rPh>
    <rPh sb="39" eb="41">
      <t>ワリアイ</t>
    </rPh>
    <phoneticPr fontId="5"/>
  </si>
  <si>
    <t>　新型コロナの影響はあるものの、指定管理者の営業努力や旅行キャンペーンの効果等もあり、定員稼働率などについてはコロナ禍前の数値を上回ったところ。
　引き続き、指定管理者に対して適切な指導・助言を行うことにより、施設利用者の増加を図るためのサービス向上や収支の改善に取り組む必要がある。</t>
    <rPh sb="27" eb="29">
      <t>リョコウ</t>
    </rPh>
    <rPh sb="64" eb="66">
      <t>ウワマワ</t>
    </rPh>
    <phoneticPr fontId="5"/>
  </si>
  <si>
    <r>
      <rPr>
        <u/>
        <sz val="8"/>
        <rFont val="ＭＳ ゴシック"/>
        <family val="3"/>
        <charset val="128"/>
      </rPr>
      <t>①収益的収支比率</t>
    </r>
    <r>
      <rPr>
        <sz val="8"/>
        <rFont val="ＭＳ ゴシック"/>
        <family val="3"/>
        <charset val="128"/>
      </rPr>
      <t xml:space="preserve">
　旅行キャンペーン等の効果もあり、コロナ禍前（Ｒ１）の数値を上回っている。
</t>
    </r>
    <r>
      <rPr>
        <u/>
        <sz val="8"/>
        <rFont val="ＭＳ ゴシック"/>
        <family val="3"/>
        <charset val="128"/>
      </rPr>
      <t>②他会計補助金比率</t>
    </r>
    <r>
      <rPr>
        <sz val="8"/>
        <rFont val="ＭＳ ゴシック"/>
        <family val="3"/>
        <charset val="128"/>
      </rPr>
      <t xml:space="preserve">
　施設整備等のため一般会計から繰入を行っているが、前年度より約５%下回っている。　　
</t>
    </r>
    <r>
      <rPr>
        <u/>
        <sz val="8"/>
        <rFont val="ＭＳ ゴシック"/>
        <family val="3"/>
        <charset val="128"/>
      </rPr>
      <t>③宿泊者一人当たりの他会計補助金額</t>
    </r>
    <r>
      <rPr>
        <sz val="8"/>
        <rFont val="ＭＳ ゴシック"/>
        <family val="3"/>
        <charset val="128"/>
      </rPr>
      <t xml:space="preserve">
　前年度並みであり、全国平均を大きく下回っている。　　
</t>
    </r>
    <r>
      <rPr>
        <u/>
        <sz val="8"/>
        <rFont val="ＭＳ ゴシック"/>
        <family val="3"/>
        <charset val="128"/>
      </rPr>
      <t>④定員稼働率</t>
    </r>
    <r>
      <rPr>
        <sz val="8"/>
        <rFont val="ＭＳ ゴシック"/>
        <family val="3"/>
        <charset val="128"/>
      </rPr>
      <t xml:space="preserve">
　旅行キャンペーン等の効果もあり、コロナ禍前（Ｒ１）の数値を上回っている。
</t>
    </r>
    <r>
      <rPr>
        <u/>
        <sz val="8"/>
        <rFont val="ＭＳ ゴシック"/>
        <family val="3"/>
        <charset val="128"/>
      </rPr>
      <t>⑤売上高人件費比率</t>
    </r>
    <r>
      <rPr>
        <sz val="8"/>
        <rFont val="ＭＳ ゴシック"/>
        <family val="3"/>
        <charset val="128"/>
      </rPr>
      <t xml:space="preserve">
　前年度並み。
</t>
    </r>
    <r>
      <rPr>
        <u/>
        <sz val="8"/>
        <rFont val="ＭＳ ゴシック"/>
        <family val="3"/>
        <charset val="128"/>
      </rPr>
      <t>⑥売上高ＧＯＰ比率</t>
    </r>
    <r>
      <rPr>
        <sz val="8"/>
        <rFont val="ＭＳ ゴシック"/>
        <family val="3"/>
        <charset val="128"/>
      </rPr>
      <t xml:space="preserve">
　前年度並み。
</t>
    </r>
    <r>
      <rPr>
        <u/>
        <sz val="8"/>
        <rFont val="ＭＳ ゴシック"/>
        <family val="3"/>
        <charset val="128"/>
      </rPr>
      <t>⑦ＥＢＩＴＤＡ</t>
    </r>
    <r>
      <rPr>
        <sz val="8"/>
        <rFont val="ＭＳ ゴシック"/>
        <family val="3"/>
        <charset val="128"/>
      </rPr>
      <t xml:space="preserve">
　前年度と比して営業収益は横ばいであるが、一般会計繰入金と比して施設修繕経費が増えたことなどにより18,325ポイント減っている。</t>
    </r>
    <rPh sb="10" eb="12">
      <t>リョコウ</t>
    </rPh>
    <rPh sb="154" eb="156">
      <t>リョコウ</t>
    </rPh>
    <rPh sb="162" eb="163">
      <t>トウ</t>
    </rPh>
    <rPh sb="164" eb="166">
      <t>コウカ</t>
    </rPh>
    <rPh sb="180" eb="182">
      <t>スウチ</t>
    </rPh>
    <rPh sb="183" eb="185">
      <t>ウワマワ</t>
    </rPh>
    <rPh sb="205" eb="206">
      <t>ナ</t>
    </rPh>
    <rPh sb="223" eb="224">
      <t>ナ</t>
    </rPh>
    <rPh sb="240" eb="241">
      <t>ヒ</t>
    </rPh>
    <rPh sb="248" eb="249">
      <t>ヨコ</t>
    </rPh>
    <rPh sb="256" eb="258">
      <t>イッパン</t>
    </rPh>
    <rPh sb="258" eb="260">
      <t>カイケイ</t>
    </rPh>
    <rPh sb="260" eb="262">
      <t>クリイ</t>
    </rPh>
    <rPh sb="262" eb="263">
      <t>キン</t>
    </rPh>
    <rPh sb="264" eb="265">
      <t>ヒ</t>
    </rPh>
    <rPh sb="267" eb="269">
      <t>シセツ</t>
    </rPh>
    <rPh sb="269" eb="271">
      <t>シュウゼン</t>
    </rPh>
    <rPh sb="271" eb="273">
      <t>ケイヒ</t>
    </rPh>
    <rPh sb="274" eb="275">
      <t>フ</t>
    </rPh>
    <rPh sb="294" eb="295">
      <t>ヘ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</si>
</sst>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u/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833</c:v>
                </c:pt>
                <c:pt idx="1">
                  <c:v>70</c:v>
                </c:pt>
                <c:pt idx="2">
                  <c:v>737710</c:v>
                </c:pt>
                <c:pt idx="3">
                  <c:v>29</c:v>
                </c:pt>
                <c:pt idx="4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1-4E0A-8850-BA3413D8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3438</c:v>
                </c:pt>
                <c:pt idx="1">
                  <c:v>4380</c:v>
                </c:pt>
                <c:pt idx="2">
                  <c:v>16253</c:v>
                </c:pt>
                <c:pt idx="3">
                  <c:v>12164</c:v>
                </c:pt>
                <c:pt idx="4">
                  <c:v>234734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1-4E0A-8850-BA3413D8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10B-4AED-8959-20A2CBCE0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B-4AED-8959-20A2CBCE0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9.4000000000000004E-3</c:v>
                </c:pt>
                <c:pt idx="1">
                  <c:v>1.5800000000000002E-2</c:v>
                </c:pt>
                <c:pt idx="2">
                  <c:v>1.3100000000000001E-2</c:v>
                </c:pt>
                <c:pt idx="3">
                  <c:v>4.1999999999999997E-3</c:v>
                </c:pt>
                <c:pt idx="4">
                  <c:v>2.8999999999999998E-3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5-4B31-8556-56611F7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1.9E-3</c:v>
                </c:pt>
                <c:pt idx="1">
                  <c:v>2E-3</c:v>
                </c:pt>
                <c:pt idx="2">
                  <c:v>0</c:v>
                </c:pt>
                <c:pt idx="3">
                  <c:v>2.8E-3</c:v>
                </c:pt>
                <c:pt idx="4">
                  <c:v>3.8999999999999998E-3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5-4B31-8556-56611F7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</c:v>
                </c:pt>
                <c:pt idx="1">
                  <c:v>0.3</c:v>
                </c:pt>
                <c:pt idx="2">
                  <c:v>25.1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5-4875-BD35-B2D61752B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30.1</c:v>
                </c:pt>
                <c:pt idx="2">
                  <c:v>39.9</c:v>
                </c:pt>
                <c:pt idx="3">
                  <c:v>21.4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5-4875-BD35-B2D61752B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88.6</c:v>
                </c:pt>
                <c:pt idx="2">
                  <c:v>15.3</c:v>
                </c:pt>
                <c:pt idx="3">
                  <c:v>90.9</c:v>
                </c:pt>
                <c:pt idx="4">
                  <c:v>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0-4D6C-8815-B4077D01C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100.9</c:v>
                </c:pt>
                <c:pt idx="2">
                  <c:v>83.9</c:v>
                </c:pt>
                <c:pt idx="3">
                  <c:v>77.2</c:v>
                </c:pt>
                <c:pt idx="4">
                  <c:v>159.1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0-4D6C-8815-B4077D01C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30212</c:v>
                </c:pt>
                <c:pt idx="1">
                  <c:v>9839</c:v>
                </c:pt>
                <c:pt idx="2">
                  <c:v>-45334</c:v>
                </c:pt>
                <c:pt idx="3">
                  <c:v>-7851</c:v>
                </c:pt>
                <c:pt idx="4">
                  <c:v>-26176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6-4065-8C3D-29822444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-202</c:v>
                </c:pt>
                <c:pt idx="1">
                  <c:v>-9940</c:v>
                </c:pt>
                <c:pt idx="2">
                  <c:v>-46965</c:v>
                </c:pt>
                <c:pt idx="3">
                  <c:v>-28874</c:v>
                </c:pt>
                <c:pt idx="4">
                  <c:v>-4869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6-4065-8C3D-29822444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-6.6</c:v>
                </c:pt>
                <c:pt idx="1">
                  <c:v>-11.5</c:v>
                </c:pt>
                <c:pt idx="2">
                  <c:v>-729</c:v>
                </c:pt>
                <c:pt idx="3">
                  <c:v>-33.5</c:v>
                </c:pt>
                <c:pt idx="4">
                  <c:v>-13.5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F-4F07-A553-E2274CF0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-38.700000000000003</c:v>
                </c:pt>
                <c:pt idx="1">
                  <c:v>-51.3</c:v>
                </c:pt>
                <c:pt idx="2">
                  <c:v>-99.9</c:v>
                </c:pt>
                <c:pt idx="3">
                  <c:v>-6.6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F-4F07-A553-E2274CF0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38</c:v>
                </c:pt>
                <c:pt idx="1">
                  <c:v>44.6</c:v>
                </c:pt>
                <c:pt idx="2">
                  <c:v>369.9</c:v>
                </c:pt>
                <c:pt idx="3">
                  <c:v>37.5</c:v>
                </c:pt>
                <c:pt idx="4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4-49C3-8384-D910F3A2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39.1</c:v>
                </c:pt>
                <c:pt idx="1">
                  <c:v>47.7</c:v>
                </c:pt>
                <c:pt idx="2">
                  <c:v>78.5</c:v>
                </c:pt>
                <c:pt idx="3">
                  <c:v>52.3</c:v>
                </c:pt>
                <c:pt idx="4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4-49C3-8384-D910F3A2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18.399999999999999</c:v>
                </c:pt>
                <c:pt idx="2">
                  <c:v>0.1</c:v>
                </c:pt>
                <c:pt idx="3">
                  <c:v>18.8</c:v>
                </c:pt>
                <c:pt idx="4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1-4CAD-93D2-7B61473C5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14.2</c:v>
                </c:pt>
                <c:pt idx="1">
                  <c:v>13.2</c:v>
                </c:pt>
                <c:pt idx="2">
                  <c:v>2.8</c:v>
                </c:pt>
                <c:pt idx="3">
                  <c:v>18.399999999999999</c:v>
                </c:pt>
                <c:pt idx="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1-4CAD-93D2-7B61473C5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25.4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F-4D10-B637-278C0F725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8.5</c:v>
                </c:pt>
                <c:pt idx="1">
                  <c:v>0</c:v>
                </c:pt>
                <c:pt idx="2">
                  <c:v>0</c:v>
                </c:pt>
                <c:pt idx="3">
                  <c:v>37.5</c:v>
                </c:pt>
                <c:pt idx="4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F-4D10-B637-278C0F725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386-4CB1-8EC5-A31C0C2B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6-4CB1-8EC5-A31C0C2B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【73,677】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【△42.8】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EB12" zoomScaleNormal="100" zoomScaleSheetLayoutView="70" workbookViewId="0">
      <selection activeCell="NI31" sqref="NI31:NW31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371" width="0.6640625" customWidth="1"/>
    <col min="373" max="387" width="3.109375" customWidth="1"/>
  </cols>
  <sheetData>
    <row r="1" spans="1:38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2">
      <c r="A2" s="2"/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  <c r="IW2" s="128"/>
      <c r="IX2" s="128"/>
      <c r="IY2" s="128"/>
      <c r="IZ2" s="128"/>
      <c r="JA2" s="128"/>
      <c r="JB2" s="128"/>
      <c r="JC2" s="128"/>
      <c r="JD2" s="128"/>
      <c r="JE2" s="128"/>
      <c r="JF2" s="128"/>
      <c r="JG2" s="128"/>
      <c r="JH2" s="128"/>
      <c r="JI2" s="128"/>
      <c r="JJ2" s="128"/>
      <c r="JK2" s="128"/>
      <c r="JL2" s="128"/>
      <c r="JM2" s="128"/>
      <c r="JN2" s="128"/>
      <c r="JO2" s="128"/>
      <c r="JP2" s="128"/>
      <c r="JQ2" s="128"/>
      <c r="JR2" s="128"/>
      <c r="JS2" s="128"/>
      <c r="JT2" s="128"/>
      <c r="JU2" s="128"/>
      <c r="JV2" s="128"/>
      <c r="JW2" s="128"/>
      <c r="JX2" s="128"/>
      <c r="JY2" s="128"/>
      <c r="JZ2" s="128"/>
      <c r="KA2" s="128"/>
      <c r="KB2" s="128"/>
      <c r="KC2" s="128"/>
      <c r="KD2" s="128"/>
      <c r="KE2" s="128"/>
      <c r="KF2" s="128"/>
      <c r="KG2" s="128"/>
      <c r="KH2" s="128"/>
      <c r="KI2" s="128"/>
      <c r="KJ2" s="128"/>
      <c r="KK2" s="128"/>
      <c r="KL2" s="128"/>
      <c r="KM2" s="128"/>
      <c r="KN2" s="128"/>
      <c r="KO2" s="128"/>
      <c r="KP2" s="128"/>
      <c r="KQ2" s="128"/>
      <c r="KR2" s="128"/>
      <c r="KS2" s="128"/>
      <c r="KT2" s="128"/>
      <c r="KU2" s="128"/>
      <c r="KV2" s="128"/>
      <c r="KW2" s="128"/>
      <c r="KX2" s="128"/>
      <c r="KY2" s="128"/>
      <c r="KZ2" s="128"/>
      <c r="LA2" s="128"/>
      <c r="LB2" s="128"/>
      <c r="LC2" s="128"/>
      <c r="LD2" s="128"/>
      <c r="LE2" s="128"/>
      <c r="LF2" s="128"/>
      <c r="LG2" s="128"/>
      <c r="LH2" s="128"/>
      <c r="LI2" s="128"/>
      <c r="LJ2" s="128"/>
      <c r="LK2" s="128"/>
      <c r="LL2" s="128"/>
      <c r="LM2" s="128"/>
      <c r="LN2" s="128"/>
      <c r="LO2" s="128"/>
      <c r="LP2" s="128"/>
      <c r="LQ2" s="128"/>
      <c r="LR2" s="128"/>
      <c r="LS2" s="128"/>
      <c r="LT2" s="128"/>
      <c r="LU2" s="128"/>
      <c r="LV2" s="128"/>
      <c r="LW2" s="128"/>
      <c r="LX2" s="128"/>
      <c r="LY2" s="128"/>
      <c r="LZ2" s="128"/>
      <c r="MA2" s="128"/>
      <c r="MB2" s="128"/>
      <c r="MC2" s="128"/>
      <c r="MD2" s="128"/>
      <c r="ME2" s="128"/>
      <c r="MF2" s="128"/>
      <c r="MG2" s="128"/>
      <c r="MH2" s="128"/>
      <c r="MI2" s="128"/>
      <c r="MJ2" s="128"/>
      <c r="MK2" s="128"/>
      <c r="ML2" s="128"/>
      <c r="MM2" s="128"/>
      <c r="MN2" s="128"/>
      <c r="MO2" s="128"/>
      <c r="MP2" s="128"/>
      <c r="MQ2" s="128"/>
      <c r="MR2" s="128"/>
      <c r="MS2" s="128"/>
      <c r="MT2" s="128"/>
      <c r="MU2" s="128"/>
      <c r="MV2" s="128"/>
      <c r="MW2" s="128"/>
      <c r="MX2" s="128"/>
      <c r="MY2" s="128"/>
      <c r="MZ2" s="128"/>
      <c r="NA2" s="128"/>
      <c r="NB2" s="128"/>
      <c r="NC2" s="128"/>
      <c r="ND2" s="128"/>
      <c r="NE2" s="128"/>
      <c r="NF2" s="128"/>
      <c r="NG2" s="128"/>
      <c r="NH2" s="128"/>
      <c r="NI2" s="128"/>
      <c r="NJ2" s="128"/>
      <c r="NK2" s="128"/>
      <c r="NL2" s="128"/>
      <c r="NM2" s="128"/>
      <c r="NN2" s="128"/>
      <c r="NO2" s="128"/>
      <c r="NP2" s="128"/>
      <c r="NQ2" s="128"/>
      <c r="NR2" s="128"/>
      <c r="NS2" s="128"/>
      <c r="NT2" s="128"/>
      <c r="NU2" s="128"/>
      <c r="NV2" s="128"/>
      <c r="NW2" s="128"/>
    </row>
    <row r="3" spans="1:387" ht="9.75" customHeight="1" x14ac:dyDescent="0.2">
      <c r="A3" s="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  <c r="IW3" s="128"/>
      <c r="IX3" s="128"/>
      <c r="IY3" s="128"/>
      <c r="IZ3" s="128"/>
      <c r="JA3" s="128"/>
      <c r="JB3" s="128"/>
      <c r="JC3" s="128"/>
      <c r="JD3" s="128"/>
      <c r="JE3" s="128"/>
      <c r="JF3" s="128"/>
      <c r="JG3" s="128"/>
      <c r="JH3" s="128"/>
      <c r="JI3" s="128"/>
      <c r="JJ3" s="128"/>
      <c r="JK3" s="128"/>
      <c r="JL3" s="128"/>
      <c r="JM3" s="128"/>
      <c r="JN3" s="128"/>
      <c r="JO3" s="128"/>
      <c r="JP3" s="128"/>
      <c r="JQ3" s="128"/>
      <c r="JR3" s="128"/>
      <c r="JS3" s="128"/>
      <c r="JT3" s="128"/>
      <c r="JU3" s="128"/>
      <c r="JV3" s="128"/>
      <c r="JW3" s="128"/>
      <c r="JX3" s="128"/>
      <c r="JY3" s="128"/>
      <c r="JZ3" s="128"/>
      <c r="KA3" s="128"/>
      <c r="KB3" s="128"/>
      <c r="KC3" s="128"/>
      <c r="KD3" s="128"/>
      <c r="KE3" s="128"/>
      <c r="KF3" s="128"/>
      <c r="KG3" s="128"/>
      <c r="KH3" s="128"/>
      <c r="KI3" s="128"/>
      <c r="KJ3" s="128"/>
      <c r="KK3" s="128"/>
      <c r="KL3" s="128"/>
      <c r="KM3" s="128"/>
      <c r="KN3" s="128"/>
      <c r="KO3" s="128"/>
      <c r="KP3" s="128"/>
      <c r="KQ3" s="128"/>
      <c r="KR3" s="128"/>
      <c r="KS3" s="128"/>
      <c r="KT3" s="128"/>
      <c r="KU3" s="128"/>
      <c r="KV3" s="128"/>
      <c r="KW3" s="128"/>
      <c r="KX3" s="128"/>
      <c r="KY3" s="128"/>
      <c r="KZ3" s="128"/>
      <c r="LA3" s="128"/>
      <c r="LB3" s="128"/>
      <c r="LC3" s="128"/>
      <c r="LD3" s="128"/>
      <c r="LE3" s="128"/>
      <c r="LF3" s="128"/>
      <c r="LG3" s="128"/>
      <c r="LH3" s="128"/>
      <c r="LI3" s="128"/>
      <c r="LJ3" s="128"/>
      <c r="LK3" s="128"/>
      <c r="LL3" s="128"/>
      <c r="LM3" s="128"/>
      <c r="LN3" s="128"/>
      <c r="LO3" s="128"/>
      <c r="LP3" s="128"/>
      <c r="LQ3" s="128"/>
      <c r="LR3" s="128"/>
      <c r="LS3" s="128"/>
      <c r="LT3" s="128"/>
      <c r="LU3" s="128"/>
      <c r="LV3" s="128"/>
      <c r="LW3" s="128"/>
      <c r="LX3" s="128"/>
      <c r="LY3" s="128"/>
      <c r="LZ3" s="128"/>
      <c r="MA3" s="128"/>
      <c r="MB3" s="128"/>
      <c r="MC3" s="128"/>
      <c r="MD3" s="128"/>
      <c r="ME3" s="128"/>
      <c r="MF3" s="128"/>
      <c r="MG3" s="128"/>
      <c r="MH3" s="128"/>
      <c r="MI3" s="128"/>
      <c r="MJ3" s="128"/>
      <c r="MK3" s="128"/>
      <c r="ML3" s="128"/>
      <c r="MM3" s="128"/>
      <c r="MN3" s="128"/>
      <c r="MO3" s="128"/>
      <c r="MP3" s="128"/>
      <c r="MQ3" s="128"/>
      <c r="MR3" s="128"/>
      <c r="MS3" s="128"/>
      <c r="MT3" s="128"/>
      <c r="MU3" s="128"/>
      <c r="MV3" s="128"/>
      <c r="MW3" s="128"/>
      <c r="MX3" s="128"/>
      <c r="MY3" s="128"/>
      <c r="MZ3" s="128"/>
      <c r="NA3" s="128"/>
      <c r="NB3" s="128"/>
      <c r="NC3" s="128"/>
      <c r="ND3" s="128"/>
      <c r="NE3" s="128"/>
      <c r="NF3" s="128"/>
      <c r="NG3" s="128"/>
      <c r="NH3" s="128"/>
      <c r="NI3" s="128"/>
      <c r="NJ3" s="128"/>
      <c r="NK3" s="128"/>
      <c r="NL3" s="128"/>
      <c r="NM3" s="128"/>
      <c r="NN3" s="128"/>
      <c r="NO3" s="128"/>
      <c r="NP3" s="128"/>
      <c r="NQ3" s="128"/>
      <c r="NR3" s="128"/>
      <c r="NS3" s="128"/>
      <c r="NT3" s="128"/>
      <c r="NU3" s="128"/>
      <c r="NV3" s="128"/>
      <c r="NW3" s="128"/>
    </row>
    <row r="4" spans="1:387" ht="9.75" customHeight="1" x14ac:dyDescent="0.2">
      <c r="A4" s="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  <c r="IW4" s="128"/>
      <c r="IX4" s="128"/>
      <c r="IY4" s="128"/>
      <c r="IZ4" s="128"/>
      <c r="JA4" s="128"/>
      <c r="JB4" s="128"/>
      <c r="JC4" s="128"/>
      <c r="JD4" s="128"/>
      <c r="JE4" s="128"/>
      <c r="JF4" s="128"/>
      <c r="JG4" s="128"/>
      <c r="JH4" s="128"/>
      <c r="JI4" s="128"/>
      <c r="JJ4" s="128"/>
      <c r="JK4" s="128"/>
      <c r="JL4" s="128"/>
      <c r="JM4" s="128"/>
      <c r="JN4" s="128"/>
      <c r="JO4" s="128"/>
      <c r="JP4" s="128"/>
      <c r="JQ4" s="128"/>
      <c r="JR4" s="128"/>
      <c r="JS4" s="128"/>
      <c r="JT4" s="128"/>
      <c r="JU4" s="128"/>
      <c r="JV4" s="128"/>
      <c r="JW4" s="128"/>
      <c r="JX4" s="128"/>
      <c r="JY4" s="128"/>
      <c r="JZ4" s="128"/>
      <c r="KA4" s="128"/>
      <c r="KB4" s="128"/>
      <c r="KC4" s="128"/>
      <c r="KD4" s="128"/>
      <c r="KE4" s="128"/>
      <c r="KF4" s="128"/>
      <c r="KG4" s="128"/>
      <c r="KH4" s="128"/>
      <c r="KI4" s="128"/>
      <c r="KJ4" s="128"/>
      <c r="KK4" s="128"/>
      <c r="KL4" s="128"/>
      <c r="KM4" s="128"/>
      <c r="KN4" s="128"/>
      <c r="KO4" s="128"/>
      <c r="KP4" s="128"/>
      <c r="KQ4" s="128"/>
      <c r="KR4" s="128"/>
      <c r="KS4" s="128"/>
      <c r="KT4" s="128"/>
      <c r="KU4" s="128"/>
      <c r="KV4" s="128"/>
      <c r="KW4" s="128"/>
      <c r="KX4" s="128"/>
      <c r="KY4" s="128"/>
      <c r="KZ4" s="128"/>
      <c r="LA4" s="128"/>
      <c r="LB4" s="128"/>
      <c r="LC4" s="128"/>
      <c r="LD4" s="128"/>
      <c r="LE4" s="128"/>
      <c r="LF4" s="128"/>
      <c r="LG4" s="128"/>
      <c r="LH4" s="128"/>
      <c r="LI4" s="128"/>
      <c r="LJ4" s="128"/>
      <c r="LK4" s="128"/>
      <c r="LL4" s="128"/>
      <c r="LM4" s="128"/>
      <c r="LN4" s="128"/>
      <c r="LO4" s="128"/>
      <c r="LP4" s="128"/>
      <c r="LQ4" s="128"/>
      <c r="LR4" s="128"/>
      <c r="LS4" s="128"/>
      <c r="LT4" s="128"/>
      <c r="LU4" s="128"/>
      <c r="LV4" s="128"/>
      <c r="LW4" s="128"/>
      <c r="LX4" s="128"/>
      <c r="LY4" s="128"/>
      <c r="LZ4" s="128"/>
      <c r="MA4" s="128"/>
      <c r="MB4" s="128"/>
      <c r="MC4" s="128"/>
      <c r="MD4" s="128"/>
      <c r="ME4" s="128"/>
      <c r="MF4" s="128"/>
      <c r="MG4" s="128"/>
      <c r="MH4" s="128"/>
      <c r="MI4" s="128"/>
      <c r="MJ4" s="128"/>
      <c r="MK4" s="128"/>
      <c r="ML4" s="128"/>
      <c r="MM4" s="128"/>
      <c r="MN4" s="128"/>
      <c r="MO4" s="128"/>
      <c r="MP4" s="128"/>
      <c r="MQ4" s="128"/>
      <c r="MR4" s="128"/>
      <c r="MS4" s="128"/>
      <c r="MT4" s="128"/>
      <c r="MU4" s="128"/>
      <c r="MV4" s="128"/>
      <c r="MW4" s="128"/>
      <c r="MX4" s="128"/>
      <c r="MY4" s="128"/>
      <c r="MZ4" s="128"/>
      <c r="NA4" s="128"/>
      <c r="NB4" s="128"/>
      <c r="NC4" s="128"/>
      <c r="ND4" s="128"/>
      <c r="NE4" s="128"/>
      <c r="NF4" s="128"/>
      <c r="NG4" s="128"/>
      <c r="NH4" s="128"/>
      <c r="NI4" s="128"/>
      <c r="NJ4" s="128"/>
      <c r="NK4" s="128"/>
      <c r="NL4" s="128"/>
      <c r="NM4" s="128"/>
      <c r="NN4" s="128"/>
      <c r="NO4" s="128"/>
      <c r="NP4" s="128"/>
      <c r="NQ4" s="128"/>
      <c r="NR4" s="128"/>
      <c r="NS4" s="128"/>
      <c r="NT4" s="128"/>
      <c r="NU4" s="128"/>
      <c r="NV4" s="128"/>
      <c r="NW4" s="128"/>
    </row>
    <row r="5" spans="1:387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2">
      <c r="A6" s="2"/>
      <c r="B6" s="129" t="str">
        <f>データ!H6&amp;"　"&amp;データ!I6</f>
        <v>宮崎県　宮崎県営国民宿舎　えびの高原荘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2">
      <c r="A7" s="2"/>
      <c r="B7" s="115" t="s">
        <v>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7"/>
      <c r="AQ7" s="115" t="s">
        <v>2</v>
      </c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7"/>
      <c r="CF7" s="115" t="s">
        <v>3</v>
      </c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7"/>
      <c r="DU7" s="118" t="s">
        <v>4</v>
      </c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 t="s">
        <v>5</v>
      </c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8" t="s">
        <v>6</v>
      </c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8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8"/>
      <c r="JT7" s="118"/>
      <c r="JU7" s="118"/>
      <c r="JV7" s="118" t="s">
        <v>7</v>
      </c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8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8"/>
      <c r="LC7" s="118"/>
      <c r="LD7" s="118"/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 t="s">
        <v>8</v>
      </c>
      <c r="LP7" s="118"/>
      <c r="LQ7" s="118"/>
      <c r="LR7" s="118"/>
      <c r="LS7" s="118"/>
      <c r="LT7" s="118"/>
      <c r="LU7" s="118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8"/>
      <c r="ML7" s="118"/>
      <c r="MM7" s="118"/>
      <c r="MN7" s="118"/>
      <c r="MO7" s="118"/>
      <c r="MP7" s="118"/>
      <c r="MQ7" s="118"/>
      <c r="MR7" s="118"/>
      <c r="MS7" s="118"/>
      <c r="MT7" s="118"/>
      <c r="MU7" s="118"/>
      <c r="MV7" s="118"/>
      <c r="MW7" s="118"/>
      <c r="MX7" s="118"/>
      <c r="MY7" s="118"/>
      <c r="MZ7" s="118"/>
      <c r="NA7" s="118"/>
      <c r="NB7" s="118"/>
      <c r="NC7" s="118"/>
      <c r="ND7" s="118"/>
      <c r="NE7" s="118"/>
      <c r="NF7" s="118"/>
      <c r="NG7" s="118"/>
      <c r="NH7" s="3"/>
      <c r="NI7" s="130" t="s">
        <v>9</v>
      </c>
      <c r="NJ7" s="131"/>
      <c r="NK7" s="131"/>
      <c r="NL7" s="131"/>
      <c r="NM7" s="131"/>
      <c r="NN7" s="131"/>
      <c r="NO7" s="131"/>
      <c r="NP7" s="131"/>
      <c r="NQ7" s="131"/>
      <c r="NR7" s="131"/>
      <c r="NS7" s="131"/>
      <c r="NT7" s="131"/>
      <c r="NU7" s="131"/>
      <c r="NV7" s="132"/>
    </row>
    <row r="8" spans="1:387" ht="18.75" customHeight="1" x14ac:dyDescent="0.2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観光施設事業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休養宿泊施設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 t="str">
        <f>データ!N7</f>
        <v>非設置</v>
      </c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11">
        <f>データ!S7</f>
        <v>11754</v>
      </c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  <c r="IW8" s="111"/>
      <c r="IX8" s="111"/>
      <c r="IY8" s="111"/>
      <c r="IZ8" s="111"/>
      <c r="JA8" s="111"/>
      <c r="JB8" s="111"/>
      <c r="JC8" s="111"/>
      <c r="JD8" s="111"/>
      <c r="JE8" s="111"/>
      <c r="JF8" s="111"/>
      <c r="JG8" s="111"/>
      <c r="JH8" s="111"/>
      <c r="JI8" s="111"/>
      <c r="JJ8" s="111"/>
      <c r="JK8" s="111"/>
      <c r="JL8" s="111"/>
      <c r="JM8" s="111"/>
      <c r="JN8" s="111"/>
      <c r="JO8" s="111"/>
      <c r="JP8" s="111"/>
      <c r="JQ8" s="111"/>
      <c r="JR8" s="111"/>
      <c r="JS8" s="111"/>
      <c r="JT8" s="111"/>
      <c r="JU8" s="111"/>
      <c r="JV8" s="88" t="str">
        <f>データ!T7</f>
        <v>利用料金制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112">
        <f>データ!U7</f>
        <v>70</v>
      </c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3"/>
      <c r="NI8" s="126" t="s">
        <v>10</v>
      </c>
      <c r="NJ8" s="127"/>
      <c r="NK8" s="113" t="s">
        <v>11</v>
      </c>
      <c r="NL8" s="113"/>
      <c r="NM8" s="113"/>
      <c r="NN8" s="113"/>
      <c r="NO8" s="113"/>
      <c r="NP8" s="113"/>
      <c r="NQ8" s="113"/>
      <c r="NR8" s="113"/>
      <c r="NS8" s="113"/>
      <c r="NT8" s="113"/>
      <c r="NU8" s="113"/>
      <c r="NV8" s="114"/>
    </row>
    <row r="9" spans="1:387" ht="18.75" customHeight="1" x14ac:dyDescent="0.2">
      <c r="A9" s="2"/>
      <c r="B9" s="115" t="s">
        <v>12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7"/>
      <c r="AQ9" s="115" t="s">
        <v>13</v>
      </c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7"/>
      <c r="CF9" s="115" t="s">
        <v>14</v>
      </c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7"/>
      <c r="DU9" s="118" t="s">
        <v>15</v>
      </c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8" t="s">
        <v>16</v>
      </c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  <c r="IW9" s="118"/>
      <c r="IX9" s="118"/>
      <c r="IY9" s="118"/>
      <c r="IZ9" s="118"/>
      <c r="JA9" s="118"/>
      <c r="JB9" s="118"/>
      <c r="JC9" s="118"/>
      <c r="JD9" s="118"/>
      <c r="JE9" s="118"/>
      <c r="JF9" s="118"/>
      <c r="JG9" s="118"/>
      <c r="JH9" s="118"/>
      <c r="JI9" s="118"/>
      <c r="JJ9" s="118"/>
      <c r="JK9" s="118"/>
      <c r="JL9" s="118"/>
      <c r="JM9" s="118"/>
      <c r="JN9" s="118"/>
      <c r="JO9" s="118"/>
      <c r="JP9" s="118"/>
      <c r="JQ9" s="118"/>
      <c r="JR9" s="118"/>
      <c r="JS9" s="118"/>
      <c r="JT9" s="118"/>
      <c r="JU9" s="118"/>
      <c r="JV9" s="118" t="s">
        <v>17</v>
      </c>
      <c r="JW9" s="118"/>
      <c r="JX9" s="118"/>
      <c r="JY9" s="118"/>
      <c r="JZ9" s="118"/>
      <c r="KA9" s="118"/>
      <c r="KB9" s="118"/>
      <c r="KC9" s="118"/>
      <c r="KD9" s="118"/>
      <c r="KE9" s="118"/>
      <c r="KF9" s="118"/>
      <c r="KG9" s="118"/>
      <c r="KH9" s="118"/>
      <c r="KI9" s="118"/>
      <c r="KJ9" s="118"/>
      <c r="KK9" s="118"/>
      <c r="KL9" s="118"/>
      <c r="KM9" s="118"/>
      <c r="KN9" s="118"/>
      <c r="KO9" s="118"/>
      <c r="KP9" s="118"/>
      <c r="KQ9" s="118"/>
      <c r="KR9" s="118"/>
      <c r="KS9" s="118"/>
      <c r="KT9" s="118"/>
      <c r="KU9" s="118"/>
      <c r="KV9" s="118"/>
      <c r="KW9" s="118"/>
      <c r="KX9" s="118"/>
      <c r="KY9" s="118"/>
      <c r="KZ9" s="118"/>
      <c r="LA9" s="118"/>
      <c r="LB9" s="118"/>
      <c r="LC9" s="118"/>
      <c r="LD9" s="118"/>
      <c r="LE9" s="118"/>
      <c r="LF9" s="118"/>
      <c r="LG9" s="118"/>
      <c r="LH9" s="118"/>
      <c r="LI9" s="118"/>
      <c r="LJ9" s="118"/>
      <c r="LK9" s="118"/>
      <c r="LL9" s="118"/>
      <c r="LM9" s="118"/>
      <c r="LN9" s="118"/>
      <c r="LO9" s="118" t="s">
        <v>18</v>
      </c>
      <c r="LP9" s="118"/>
      <c r="LQ9" s="118"/>
      <c r="LR9" s="118"/>
      <c r="LS9" s="118"/>
      <c r="LT9" s="118"/>
      <c r="LU9" s="118"/>
      <c r="LV9" s="118"/>
      <c r="LW9" s="118"/>
      <c r="LX9" s="118"/>
      <c r="LY9" s="118"/>
      <c r="LZ9" s="118"/>
      <c r="MA9" s="118"/>
      <c r="MB9" s="118"/>
      <c r="MC9" s="118"/>
      <c r="MD9" s="118"/>
      <c r="ME9" s="118"/>
      <c r="MF9" s="118"/>
      <c r="MG9" s="118"/>
      <c r="MH9" s="118"/>
      <c r="MI9" s="118"/>
      <c r="MJ9" s="118"/>
      <c r="MK9" s="118"/>
      <c r="ML9" s="118"/>
      <c r="MM9" s="118"/>
      <c r="MN9" s="118"/>
      <c r="MO9" s="118"/>
      <c r="MP9" s="118"/>
      <c r="MQ9" s="118"/>
      <c r="MR9" s="118"/>
      <c r="MS9" s="118"/>
      <c r="MT9" s="118"/>
      <c r="MU9" s="118"/>
      <c r="MV9" s="118"/>
      <c r="MW9" s="118"/>
      <c r="MX9" s="118"/>
      <c r="MY9" s="118"/>
      <c r="MZ9" s="118"/>
      <c r="NA9" s="118"/>
      <c r="NB9" s="118"/>
      <c r="NC9" s="118"/>
      <c r="ND9" s="118"/>
      <c r="NE9" s="118"/>
      <c r="NF9" s="118"/>
      <c r="NG9" s="118"/>
      <c r="NH9" s="3"/>
      <c r="NI9" s="119" t="s">
        <v>19</v>
      </c>
      <c r="NJ9" s="120"/>
      <c r="NK9" s="121" t="s">
        <v>20</v>
      </c>
      <c r="NL9" s="121"/>
      <c r="NM9" s="121"/>
      <c r="NN9" s="121"/>
      <c r="NO9" s="121"/>
      <c r="NP9" s="121"/>
      <c r="NQ9" s="121"/>
      <c r="NR9" s="121"/>
      <c r="NS9" s="121"/>
      <c r="NT9" s="121"/>
      <c r="NU9" s="121"/>
      <c r="NV9" s="122"/>
    </row>
    <row r="10" spans="1:387" ht="18.75" customHeight="1" x14ac:dyDescent="0.2">
      <c r="A10" s="2"/>
      <c r="B10" s="105" t="str">
        <f>データ!O7</f>
        <v>該当数値なし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7"/>
      <c r="AQ10" s="105" t="str">
        <f>データ!P7</f>
        <v>該当数値なし</v>
      </c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7"/>
      <c r="CF10" s="108">
        <f>データ!Q7</f>
        <v>4112</v>
      </c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10"/>
      <c r="DU10" s="111">
        <f>データ!R7</f>
        <v>130</v>
      </c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8" t="str">
        <f>データ!V7</f>
        <v>有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112">
        <f>データ!W7</f>
        <v>75.400000000000006</v>
      </c>
      <c r="JW10" s="112"/>
      <c r="JX10" s="112"/>
      <c r="JY10" s="112"/>
      <c r="JZ10" s="112"/>
      <c r="KA10" s="112"/>
      <c r="KB10" s="112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2"/>
      <c r="KT10" s="112"/>
      <c r="KU10" s="112"/>
      <c r="KV10" s="112"/>
      <c r="KW10" s="112"/>
      <c r="KX10" s="112"/>
      <c r="KY10" s="112"/>
      <c r="KZ10" s="112"/>
      <c r="LA10" s="112"/>
      <c r="LB10" s="112"/>
      <c r="LC10" s="112"/>
      <c r="LD10" s="112"/>
      <c r="LE10" s="112"/>
      <c r="LF10" s="112"/>
      <c r="LG10" s="112"/>
      <c r="LH10" s="112"/>
      <c r="LI10" s="112"/>
      <c r="LJ10" s="112"/>
      <c r="LK10" s="112"/>
      <c r="LL10" s="112"/>
      <c r="LM10" s="112"/>
      <c r="LN10" s="112"/>
      <c r="LO10" s="88" t="str">
        <f>データ!X7</f>
        <v>有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89" t="s">
        <v>21</v>
      </c>
      <c r="NJ10" s="90"/>
      <c r="NK10" s="91" t="s">
        <v>22</v>
      </c>
      <c r="NL10" s="91"/>
      <c r="NM10" s="91"/>
      <c r="NN10" s="91"/>
      <c r="NO10" s="91"/>
      <c r="NP10" s="91"/>
      <c r="NQ10" s="91"/>
      <c r="NR10" s="91"/>
      <c r="NS10" s="91"/>
      <c r="NT10" s="91"/>
      <c r="NU10" s="91"/>
      <c r="NV10" s="92"/>
    </row>
    <row r="11" spans="1:387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3" t="s">
        <v>23</v>
      </c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</row>
    <row r="12" spans="1:387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3"/>
      <c r="NJ12" s="93"/>
      <c r="NK12" s="93"/>
      <c r="NL12" s="93"/>
      <c r="NM12" s="93"/>
      <c r="NN12" s="93"/>
      <c r="NO12" s="93"/>
      <c r="NP12" s="93"/>
      <c r="NQ12" s="93"/>
      <c r="NR12" s="93"/>
      <c r="NS12" s="93"/>
      <c r="NT12" s="93"/>
      <c r="NU12" s="93"/>
      <c r="NV12" s="93"/>
      <c r="NW12" s="93"/>
    </row>
    <row r="13" spans="1:387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</row>
    <row r="14" spans="1:387" ht="13.5" customHeight="1" x14ac:dyDescent="0.2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95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96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3.5" customHeight="1" x14ac:dyDescent="0.2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97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98"/>
      <c r="NH15" s="2"/>
      <c r="NI15" s="99" t="s">
        <v>143</v>
      </c>
      <c r="NJ15" s="100"/>
      <c r="NK15" s="100"/>
      <c r="NL15" s="100"/>
      <c r="NM15" s="100"/>
      <c r="NN15" s="100"/>
      <c r="NO15" s="100"/>
      <c r="NP15" s="100"/>
      <c r="NQ15" s="100"/>
      <c r="NR15" s="100"/>
      <c r="NS15" s="100"/>
      <c r="NT15" s="100"/>
      <c r="NU15" s="100"/>
      <c r="NV15" s="100"/>
      <c r="NW15" s="101"/>
    </row>
    <row r="16" spans="1:387" ht="13.5" customHeight="1" x14ac:dyDescent="0.2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99"/>
      <c r="NJ16" s="100"/>
      <c r="NK16" s="100"/>
      <c r="NL16" s="100"/>
      <c r="NM16" s="100"/>
      <c r="NN16" s="100"/>
      <c r="NO16" s="100"/>
      <c r="NP16" s="100"/>
      <c r="NQ16" s="100"/>
      <c r="NR16" s="100"/>
      <c r="NS16" s="100"/>
      <c r="NT16" s="100"/>
      <c r="NU16" s="100"/>
      <c r="NV16" s="100"/>
      <c r="NW16" s="101"/>
    </row>
    <row r="17" spans="1:387" ht="13.5" customHeight="1" x14ac:dyDescent="0.2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99"/>
      <c r="NJ17" s="100"/>
      <c r="NK17" s="100"/>
      <c r="NL17" s="100"/>
      <c r="NM17" s="100"/>
      <c r="NN17" s="100"/>
      <c r="NO17" s="100"/>
      <c r="NP17" s="100"/>
      <c r="NQ17" s="100"/>
      <c r="NR17" s="100"/>
      <c r="NS17" s="100"/>
      <c r="NT17" s="100"/>
      <c r="NU17" s="100"/>
      <c r="NV17" s="100"/>
      <c r="NW17" s="101"/>
    </row>
    <row r="18" spans="1:387" ht="13.5" customHeight="1" x14ac:dyDescent="0.2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99"/>
      <c r="NJ18" s="100"/>
      <c r="NK18" s="100"/>
      <c r="NL18" s="100"/>
      <c r="NM18" s="100"/>
      <c r="NN18" s="100"/>
      <c r="NO18" s="100"/>
      <c r="NP18" s="100"/>
      <c r="NQ18" s="100"/>
      <c r="NR18" s="100"/>
      <c r="NS18" s="100"/>
      <c r="NT18" s="100"/>
      <c r="NU18" s="100"/>
      <c r="NV18" s="100"/>
      <c r="NW18" s="101"/>
    </row>
    <row r="19" spans="1:387" ht="13.5" customHeight="1" x14ac:dyDescent="0.2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99"/>
      <c r="NJ19" s="100"/>
      <c r="NK19" s="100"/>
      <c r="NL19" s="100"/>
      <c r="NM19" s="100"/>
      <c r="NN19" s="100"/>
      <c r="NO19" s="100"/>
      <c r="NP19" s="100"/>
      <c r="NQ19" s="100"/>
      <c r="NR19" s="100"/>
      <c r="NS19" s="100"/>
      <c r="NT19" s="100"/>
      <c r="NU19" s="100"/>
      <c r="NV19" s="100"/>
      <c r="NW19" s="101"/>
    </row>
    <row r="20" spans="1:387" ht="13.5" customHeight="1" x14ac:dyDescent="0.2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99"/>
      <c r="NJ20" s="100"/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1"/>
    </row>
    <row r="21" spans="1:387" ht="13.5" customHeight="1" x14ac:dyDescent="0.2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99"/>
      <c r="NJ21" s="100"/>
      <c r="NK21" s="100"/>
      <c r="NL21" s="100"/>
      <c r="NM21" s="100"/>
      <c r="NN21" s="100"/>
      <c r="NO21" s="100"/>
      <c r="NP21" s="100"/>
      <c r="NQ21" s="100"/>
      <c r="NR21" s="100"/>
      <c r="NS21" s="100"/>
      <c r="NT21" s="100"/>
      <c r="NU21" s="100"/>
      <c r="NV21" s="100"/>
      <c r="NW21" s="101"/>
    </row>
    <row r="22" spans="1:387" ht="13.5" customHeight="1" x14ac:dyDescent="0.2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99"/>
      <c r="NJ22" s="100"/>
      <c r="NK22" s="100"/>
      <c r="NL22" s="100"/>
      <c r="NM22" s="100"/>
      <c r="NN22" s="100"/>
      <c r="NO22" s="100"/>
      <c r="NP22" s="100"/>
      <c r="NQ22" s="100"/>
      <c r="NR22" s="100"/>
      <c r="NS22" s="100"/>
      <c r="NT22" s="100"/>
      <c r="NU22" s="100"/>
      <c r="NV22" s="100"/>
      <c r="NW22" s="101"/>
    </row>
    <row r="23" spans="1:387" ht="13.5" customHeight="1" x14ac:dyDescent="0.2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99"/>
      <c r="NJ23" s="100"/>
      <c r="NK23" s="100"/>
      <c r="NL23" s="100"/>
      <c r="NM23" s="100"/>
      <c r="NN23" s="100"/>
      <c r="NO23" s="100"/>
      <c r="NP23" s="100"/>
      <c r="NQ23" s="100"/>
      <c r="NR23" s="100"/>
      <c r="NS23" s="100"/>
      <c r="NT23" s="100"/>
      <c r="NU23" s="100"/>
      <c r="NV23" s="100"/>
      <c r="NW23" s="101"/>
    </row>
    <row r="24" spans="1:387" ht="13.5" customHeight="1" x14ac:dyDescent="0.2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99"/>
      <c r="NJ24" s="100"/>
      <c r="NK24" s="100"/>
      <c r="NL24" s="100"/>
      <c r="NM24" s="100"/>
      <c r="NN24" s="100"/>
      <c r="NO24" s="100"/>
      <c r="NP24" s="100"/>
      <c r="NQ24" s="100"/>
      <c r="NR24" s="100"/>
      <c r="NS24" s="100"/>
      <c r="NT24" s="100"/>
      <c r="NU24" s="100"/>
      <c r="NV24" s="100"/>
      <c r="NW24" s="101"/>
    </row>
    <row r="25" spans="1:387" ht="13.5" customHeight="1" x14ac:dyDescent="0.2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99"/>
      <c r="NJ25" s="100"/>
      <c r="NK25" s="100"/>
      <c r="NL25" s="100"/>
      <c r="NM25" s="100"/>
      <c r="NN25" s="100"/>
      <c r="NO25" s="100"/>
      <c r="NP25" s="100"/>
      <c r="NQ25" s="100"/>
      <c r="NR25" s="100"/>
      <c r="NS25" s="100"/>
      <c r="NT25" s="100"/>
      <c r="NU25" s="100"/>
      <c r="NV25" s="100"/>
      <c r="NW25" s="101"/>
    </row>
    <row r="26" spans="1:387" ht="13.5" customHeight="1" x14ac:dyDescent="0.2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99"/>
      <c r="NJ26" s="100"/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1"/>
    </row>
    <row r="27" spans="1:387" ht="13.5" customHeight="1" x14ac:dyDescent="0.2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99"/>
      <c r="NJ27" s="100"/>
      <c r="NK27" s="100"/>
      <c r="NL27" s="100"/>
      <c r="NM27" s="100"/>
      <c r="NN27" s="100"/>
      <c r="NO27" s="100"/>
      <c r="NP27" s="100"/>
      <c r="NQ27" s="100"/>
      <c r="NR27" s="100"/>
      <c r="NS27" s="100"/>
      <c r="NT27" s="100"/>
      <c r="NU27" s="100"/>
      <c r="NV27" s="100"/>
      <c r="NW27" s="101"/>
    </row>
    <row r="28" spans="1:387" ht="13.5" customHeight="1" x14ac:dyDescent="0.2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99"/>
      <c r="NJ28" s="100"/>
      <c r="NK28" s="100"/>
      <c r="NL28" s="100"/>
      <c r="NM28" s="100"/>
      <c r="NN28" s="100"/>
      <c r="NO28" s="100"/>
      <c r="NP28" s="100"/>
      <c r="NQ28" s="100"/>
      <c r="NR28" s="100"/>
      <c r="NS28" s="100"/>
      <c r="NT28" s="100"/>
      <c r="NU28" s="100"/>
      <c r="NV28" s="100"/>
      <c r="NW28" s="101"/>
    </row>
    <row r="29" spans="1:387" ht="13.5" customHeight="1" x14ac:dyDescent="0.2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99"/>
      <c r="NJ29" s="100"/>
      <c r="NK29" s="100"/>
      <c r="NL29" s="100"/>
      <c r="NM29" s="100"/>
      <c r="NN29" s="100"/>
      <c r="NO29" s="100"/>
      <c r="NP29" s="100"/>
      <c r="NQ29" s="100"/>
      <c r="NR29" s="100"/>
      <c r="NS29" s="100"/>
      <c r="NT29" s="100"/>
      <c r="NU29" s="100"/>
      <c r="NV29" s="100"/>
      <c r="NW29" s="101"/>
    </row>
    <row r="30" spans="1:387" ht="13.5" customHeight="1" x14ac:dyDescent="0.2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1" t="str">
        <f>データ!$B$11</f>
        <v>H30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 t="str">
        <f>データ!$C$11</f>
        <v>R01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 t="str">
        <f>データ!$D$11</f>
        <v>R02</v>
      </c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 t="str">
        <f>データ!$E$11</f>
        <v>R03</v>
      </c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 t="str">
        <f>データ!$F$11</f>
        <v>R04</v>
      </c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1" t="str">
        <f>データ!$B$11</f>
        <v>H30</v>
      </c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 t="str">
        <f>データ!$C$11</f>
        <v>R01</v>
      </c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 t="str">
        <f>データ!$D$11</f>
        <v>R02</v>
      </c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 t="str">
        <f>データ!$E$11</f>
        <v>R03</v>
      </c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 t="str">
        <f>データ!$F$11</f>
        <v>R04</v>
      </c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1" t="str">
        <f>データ!$B$11</f>
        <v>H30</v>
      </c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 t="str">
        <f>データ!$C$11</f>
        <v>R01</v>
      </c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 t="str">
        <f>データ!$D$11</f>
        <v>R02</v>
      </c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 t="str">
        <f>データ!$E$11</f>
        <v>R03</v>
      </c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71"/>
      <c r="IX30" s="71" t="str">
        <f>データ!$F$11</f>
        <v>R04</v>
      </c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2"/>
      <c r="NJ30" s="103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4"/>
    </row>
    <row r="31" spans="1:387" ht="13.5" customHeight="1" x14ac:dyDescent="0.2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70.900000000000006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88.6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15.3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90.9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90.5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1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0.3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25.1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7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2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833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70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737710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29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349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3.5" customHeight="1" x14ac:dyDescent="0.2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100.3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100.9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83.9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77.2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159.1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24.2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30.1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39.9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21.4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14.1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3438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4380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16253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12164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234734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6" t="s">
        <v>140</v>
      </c>
      <c r="NJ32" s="77"/>
      <c r="NK32" s="77"/>
      <c r="NL32" s="77"/>
      <c r="NM32" s="77"/>
      <c r="NN32" s="77"/>
      <c r="NO32" s="77"/>
      <c r="NP32" s="77"/>
      <c r="NQ32" s="77"/>
      <c r="NR32" s="77"/>
      <c r="NS32" s="77"/>
      <c r="NT32" s="77"/>
      <c r="NU32" s="77"/>
      <c r="NV32" s="77"/>
      <c r="NW32" s="78"/>
    </row>
    <row r="33" spans="1:387" ht="13.5" customHeight="1" x14ac:dyDescent="0.2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6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8"/>
    </row>
    <row r="34" spans="1:387" ht="13.5" customHeight="1" x14ac:dyDescent="0.2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6"/>
      <c r="NJ34" s="77"/>
      <c r="NK34" s="77"/>
      <c r="NL34" s="77"/>
      <c r="NM34" s="77"/>
      <c r="NN34" s="77"/>
      <c r="NO34" s="77"/>
      <c r="NP34" s="77"/>
      <c r="NQ34" s="77"/>
      <c r="NR34" s="77"/>
      <c r="NS34" s="77"/>
      <c r="NT34" s="77"/>
      <c r="NU34" s="77"/>
      <c r="NV34" s="77"/>
      <c r="NW34" s="78"/>
    </row>
    <row r="35" spans="1:387" ht="13.5" customHeight="1" x14ac:dyDescent="0.2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6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8"/>
    </row>
    <row r="36" spans="1:387" ht="13.5" customHeight="1" x14ac:dyDescent="0.2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6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8"/>
    </row>
    <row r="37" spans="1:387" ht="13.5" customHeight="1" x14ac:dyDescent="0.2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6"/>
      <c r="NJ37" s="77"/>
      <c r="NK37" s="77"/>
      <c r="NL37" s="77"/>
      <c r="NM37" s="77"/>
      <c r="NN37" s="77"/>
      <c r="NO37" s="77"/>
      <c r="NP37" s="77"/>
      <c r="NQ37" s="77"/>
      <c r="NR37" s="77"/>
      <c r="NS37" s="77"/>
      <c r="NT37" s="77"/>
      <c r="NU37" s="77"/>
      <c r="NV37" s="77"/>
      <c r="NW37" s="78"/>
    </row>
    <row r="38" spans="1:387" ht="13.5" customHeight="1" x14ac:dyDescent="0.2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6"/>
      <c r="NJ38" s="77"/>
      <c r="NK38" s="77"/>
      <c r="NL38" s="77"/>
      <c r="NM38" s="77"/>
      <c r="NN38" s="77"/>
      <c r="NO38" s="77"/>
      <c r="NP38" s="77"/>
      <c r="NQ38" s="77"/>
      <c r="NR38" s="77"/>
      <c r="NS38" s="77"/>
      <c r="NT38" s="77"/>
      <c r="NU38" s="77"/>
      <c r="NV38" s="77"/>
      <c r="NW38" s="78"/>
    </row>
    <row r="39" spans="1:387" ht="13.5" customHeight="1" x14ac:dyDescent="0.2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6"/>
      <c r="NJ39" s="77"/>
      <c r="NK39" s="77"/>
      <c r="NL39" s="77"/>
      <c r="NM39" s="77"/>
      <c r="NN39" s="77"/>
      <c r="NO39" s="77"/>
      <c r="NP39" s="77"/>
      <c r="NQ39" s="77"/>
      <c r="NR39" s="77"/>
      <c r="NS39" s="77"/>
      <c r="NT39" s="77"/>
      <c r="NU39" s="77"/>
      <c r="NV39" s="77"/>
      <c r="NW39" s="78"/>
    </row>
    <row r="40" spans="1:387" ht="13.5" customHeight="1" x14ac:dyDescent="0.2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6"/>
      <c r="NJ40" s="77"/>
      <c r="NK40" s="77"/>
      <c r="NL40" s="77"/>
      <c r="NM40" s="77"/>
      <c r="NN40" s="77"/>
      <c r="NO40" s="77"/>
      <c r="NP40" s="77"/>
      <c r="NQ40" s="77"/>
      <c r="NR40" s="77"/>
      <c r="NS40" s="77"/>
      <c r="NT40" s="77"/>
      <c r="NU40" s="77"/>
      <c r="NV40" s="77"/>
      <c r="NW40" s="78"/>
    </row>
    <row r="41" spans="1:387" ht="13.5" customHeight="1" x14ac:dyDescent="0.2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6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8"/>
    </row>
    <row r="42" spans="1:387" ht="13.5" customHeight="1" x14ac:dyDescent="0.2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6"/>
      <c r="NJ42" s="77"/>
      <c r="NK42" s="77"/>
      <c r="NL42" s="77"/>
      <c r="NM42" s="77"/>
      <c r="NN42" s="77"/>
      <c r="NO42" s="77"/>
      <c r="NP42" s="77"/>
      <c r="NQ42" s="77"/>
      <c r="NR42" s="77"/>
      <c r="NS42" s="77"/>
      <c r="NT42" s="77"/>
      <c r="NU42" s="77"/>
      <c r="NV42" s="77"/>
      <c r="NW42" s="78"/>
    </row>
    <row r="43" spans="1:387" ht="13.5" customHeight="1" x14ac:dyDescent="0.2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6"/>
      <c r="NJ43" s="77"/>
      <c r="NK43" s="77"/>
      <c r="NL43" s="77"/>
      <c r="NM43" s="77"/>
      <c r="NN43" s="77"/>
      <c r="NO43" s="77"/>
      <c r="NP43" s="77"/>
      <c r="NQ43" s="77"/>
      <c r="NR43" s="77"/>
      <c r="NS43" s="77"/>
      <c r="NT43" s="77"/>
      <c r="NU43" s="77"/>
      <c r="NV43" s="77"/>
      <c r="NW43" s="78"/>
    </row>
    <row r="44" spans="1:387" ht="13.5" customHeight="1" x14ac:dyDescent="0.2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6"/>
      <c r="NJ44" s="77"/>
      <c r="NK44" s="77"/>
      <c r="NL44" s="77"/>
      <c r="NM44" s="77"/>
      <c r="NN44" s="77"/>
      <c r="NO44" s="77"/>
      <c r="NP44" s="77"/>
      <c r="NQ44" s="77"/>
      <c r="NR44" s="77"/>
      <c r="NS44" s="77"/>
      <c r="NT44" s="77"/>
      <c r="NU44" s="77"/>
      <c r="NV44" s="77"/>
      <c r="NW44" s="78"/>
    </row>
    <row r="45" spans="1:387" ht="13.5" customHeight="1" x14ac:dyDescent="0.2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6"/>
      <c r="NJ45" s="77"/>
      <c r="NK45" s="77"/>
      <c r="NL45" s="77"/>
      <c r="NM45" s="77"/>
      <c r="NN45" s="77"/>
      <c r="NO45" s="77"/>
      <c r="NP45" s="77"/>
      <c r="NQ45" s="77"/>
      <c r="NR45" s="77"/>
      <c r="NS45" s="77"/>
      <c r="NT45" s="77"/>
      <c r="NU45" s="77"/>
      <c r="NV45" s="77"/>
      <c r="NW45" s="78"/>
    </row>
    <row r="46" spans="1:387" ht="13.5" customHeight="1" x14ac:dyDescent="0.2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6"/>
      <c r="NJ46" s="77"/>
      <c r="NK46" s="77"/>
      <c r="NL46" s="77"/>
      <c r="NM46" s="77"/>
      <c r="NN46" s="77"/>
      <c r="NO46" s="77"/>
      <c r="NP46" s="77"/>
      <c r="NQ46" s="77"/>
      <c r="NR46" s="77"/>
      <c r="NS46" s="77"/>
      <c r="NT46" s="77"/>
      <c r="NU46" s="77"/>
      <c r="NV46" s="77"/>
      <c r="NW46" s="78"/>
    </row>
    <row r="47" spans="1:387" ht="13.5" customHeight="1" x14ac:dyDescent="0.2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79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1"/>
    </row>
    <row r="48" spans="1:387" ht="13.5" customHeight="1" x14ac:dyDescent="0.2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2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141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2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2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2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1" t="str">
        <f>データ!$B$11</f>
        <v>H30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 t="str">
        <f>データ!$C$11</f>
        <v>R01</v>
      </c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 t="str">
        <f>データ!$D$11</f>
        <v>R02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 t="str">
        <f>データ!$E$11</f>
        <v>R03</v>
      </c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 t="str">
        <f>データ!$F$11</f>
        <v>R04</v>
      </c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1" t="str">
        <f>データ!$B$11</f>
        <v>H30</v>
      </c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 t="str">
        <f>データ!$C$11</f>
        <v>R01</v>
      </c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 t="str">
        <f>データ!$D$11</f>
        <v>R02</v>
      </c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 t="str">
        <f>データ!$E$11</f>
        <v>R03</v>
      </c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 t="str">
        <f>データ!$F$11</f>
        <v>R04</v>
      </c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1" t="str">
        <f>データ!$B$11</f>
        <v>H30</v>
      </c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 t="str">
        <f>データ!$C$11</f>
        <v>R01</v>
      </c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 t="str">
        <f>データ!$D$11</f>
        <v>R02</v>
      </c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 t="str">
        <f>データ!$E$11</f>
        <v>R03</v>
      </c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 t="str">
        <f>データ!$F$11</f>
        <v>R04</v>
      </c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1" t="str">
        <f>データ!$B$11</f>
        <v>H30</v>
      </c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 t="str">
        <f>データ!$C$11</f>
        <v>R01</v>
      </c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 t="str">
        <f>データ!$D$11</f>
        <v>R02</v>
      </c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 t="str">
        <f>データ!$E$11</f>
        <v>R03</v>
      </c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 t="str">
        <f>データ!$F$11</f>
        <v>R04</v>
      </c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2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17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18.399999999999999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0.1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18.8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26.9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38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44.6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369.9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37.5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39.200000000000003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-6.6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-11.5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-729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-33.5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-13.5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30212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9839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-45334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-7851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-26176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2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14.2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13.2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2.8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18.399999999999999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26.2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39.1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47.7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78.5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52.3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27.7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-38.700000000000003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-51.3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-99.9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-6.6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13.5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-202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-9940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-46965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-28874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-4869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2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2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2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2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2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2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2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2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2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2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2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2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142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2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0">
        <f>データ!DI6</f>
        <v>719679</v>
      </c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2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2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2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2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2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2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2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2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2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1" t="str">
        <f>データ!$B$11</f>
        <v>H30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 t="str">
        <f>データ!$C$11</f>
        <v>R01</v>
      </c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 t="str">
        <f>データ!$D$11</f>
        <v>R02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 t="str">
        <f>データ!$E$11</f>
        <v>R03</v>
      </c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 t="str">
        <f>データ!$F$11</f>
        <v>R04</v>
      </c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0">
        <f>データ!DJ6</f>
        <v>0</v>
      </c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1" t="str">
        <f>データ!$B$11</f>
        <v>H30</v>
      </c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 t="str">
        <f>データ!$C$11</f>
        <v>R01</v>
      </c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 t="str">
        <f>データ!$D$11</f>
        <v>R02</v>
      </c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 t="str">
        <f>データ!$E$11</f>
        <v>R03</v>
      </c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 t="str">
        <f>データ!$F$11</f>
        <v>R04</v>
      </c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1" t="str">
        <f>データ!$B$11</f>
        <v>H30</v>
      </c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 t="str">
        <f>データ!$C$11</f>
        <v>R01</v>
      </c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 t="str">
        <f>データ!$D$11</f>
        <v>R02</v>
      </c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 t="str">
        <f>データ!$E$11</f>
        <v>R03</v>
      </c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 t="str">
        <f>データ!$F$11</f>
        <v>R04</v>
      </c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2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25.4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0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0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0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0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2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8.5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0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0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37.5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23.3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2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2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2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2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2">
      <c r="C83" s="2"/>
      <c r="BH83" s="2"/>
      <c r="GR83" s="2"/>
      <c r="IV83" s="2"/>
      <c r="LD83" s="2"/>
    </row>
    <row r="84" spans="1:387" x14ac:dyDescent="0.2">
      <c r="C84" s="2"/>
      <c r="BH84" s="2"/>
      <c r="GR84" s="2"/>
      <c r="IV84" s="2"/>
      <c r="LD84" s="2"/>
    </row>
    <row r="86" spans="1:387" hidden="1" x14ac:dyDescent="0.2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2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2">
      <c r="B88" s="24" t="str">
        <f>データ!AI6</f>
        <v>【115.2】</v>
      </c>
      <c r="C88" s="25" t="str">
        <f>データ!AT6</f>
        <v>【26.4】</v>
      </c>
      <c r="D88" s="25" t="str">
        <f>データ!BE6</f>
        <v>【73,677】</v>
      </c>
      <c r="E88" s="25" t="str">
        <f>データ!BP6</f>
        <v>【16.8】</v>
      </c>
      <c r="F88" s="25" t="str">
        <f>データ!CA6</f>
        <v>【109.1】</v>
      </c>
      <c r="G88" s="25" t="str">
        <f>データ!CL6</f>
        <v>【△42.8】</v>
      </c>
      <c r="H88" s="25" t="str">
        <f>データ!CW6</f>
        <v>【△15,718】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【23.0】</v>
      </c>
      <c r="N88" s="25" t="str">
        <f>データ!EF6</f>
        <v>【23.0】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2W3VxGAhFlgHIKMucjJv4nEpFeUIpDezLeaNCHPDky3GANZyQvHoYbKC8fwbyFvRNXUzImjYq6f9U+IJTGm6cg==" saltValue="3CnsFaVL/tp8MXeqrI+sdg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0" orientation="landscape" useFirstPageNumber="1" r:id="rId1"/>
  <headerFooter>
    <oddFooter>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2" x14ac:dyDescent="0.2"/>
  <cols>
    <col min="1" max="1" width="14.6640625" customWidth="1"/>
    <col min="2" max="112" width="11.88671875" customWidth="1"/>
    <col min="113" max="114" width="15.44140625" customWidth="1"/>
    <col min="115" max="135" width="11.88671875" customWidth="1"/>
    <col min="136" max="136" width="10.88671875" customWidth="1"/>
    <col min="137" max="146" width="11.88671875" customWidth="1"/>
  </cols>
  <sheetData>
    <row r="1" spans="1:146" x14ac:dyDescent="0.2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2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2" customHeight="1" x14ac:dyDescent="0.2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40" t="s">
        <v>58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2">
      <c r="A4" s="28" t="s">
        <v>62</v>
      </c>
      <c r="B4" s="37"/>
      <c r="C4" s="37"/>
      <c r="D4" s="37"/>
      <c r="E4" s="37"/>
      <c r="F4" s="37"/>
      <c r="G4" s="37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33" t="s">
        <v>64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4" t="s">
        <v>65</v>
      </c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5" t="s">
        <v>66</v>
      </c>
      <c r="BG4" s="136"/>
      <c r="BH4" s="136"/>
      <c r="BI4" s="136"/>
      <c r="BJ4" s="136"/>
      <c r="BK4" s="136"/>
      <c r="BL4" s="136"/>
      <c r="BM4" s="136"/>
      <c r="BN4" s="136"/>
      <c r="BO4" s="136"/>
      <c r="BP4" s="137"/>
      <c r="BQ4" s="133" t="s">
        <v>67</v>
      </c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4" t="s">
        <v>68</v>
      </c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 t="s">
        <v>69</v>
      </c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5" t="s">
        <v>70</v>
      </c>
      <c r="CY4" s="136"/>
      <c r="CZ4" s="136"/>
      <c r="DA4" s="136"/>
      <c r="DB4" s="136"/>
      <c r="DC4" s="136"/>
      <c r="DD4" s="136"/>
      <c r="DE4" s="136"/>
      <c r="DF4" s="136"/>
      <c r="DG4" s="136"/>
      <c r="DH4" s="137"/>
      <c r="DI4" s="138" t="s">
        <v>71</v>
      </c>
      <c r="DJ4" s="138" t="s">
        <v>72</v>
      </c>
      <c r="DK4" s="133" t="s">
        <v>73</v>
      </c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 t="s">
        <v>74</v>
      </c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2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101</v>
      </c>
      <c r="AL5" s="42" t="s">
        <v>102</v>
      </c>
      <c r="AM5" s="42" t="s">
        <v>93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91</v>
      </c>
      <c r="AW5" s="42" t="s">
        <v>103</v>
      </c>
      <c r="AX5" s="42" t="s">
        <v>93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104</v>
      </c>
      <c r="BG5" s="42" t="s">
        <v>91</v>
      </c>
      <c r="BH5" s="42" t="s">
        <v>92</v>
      </c>
      <c r="BI5" s="42" t="s">
        <v>93</v>
      </c>
      <c r="BJ5" s="42" t="s">
        <v>105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106</v>
      </c>
      <c r="BR5" s="42" t="s">
        <v>91</v>
      </c>
      <c r="BS5" s="42" t="s">
        <v>92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107</v>
      </c>
      <c r="CC5" s="42" t="s">
        <v>101</v>
      </c>
      <c r="CD5" s="42" t="s">
        <v>92</v>
      </c>
      <c r="CE5" s="42" t="s">
        <v>93</v>
      </c>
      <c r="CF5" s="42" t="s">
        <v>108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91</v>
      </c>
      <c r="CO5" s="42" t="s">
        <v>92</v>
      </c>
      <c r="CP5" s="42" t="s">
        <v>93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91</v>
      </c>
      <c r="CZ5" s="42" t="s">
        <v>92</v>
      </c>
      <c r="DA5" s="42" t="s">
        <v>93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9"/>
      <c r="DJ5" s="139"/>
      <c r="DK5" s="42" t="s">
        <v>90</v>
      </c>
      <c r="DL5" s="42" t="s">
        <v>101</v>
      </c>
      <c r="DM5" s="42" t="s">
        <v>92</v>
      </c>
      <c r="DN5" s="42" t="s">
        <v>109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107</v>
      </c>
      <c r="DW5" s="42" t="s">
        <v>91</v>
      </c>
      <c r="DX5" s="42" t="s">
        <v>92</v>
      </c>
      <c r="DY5" s="42" t="s">
        <v>93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110</v>
      </c>
      <c r="EH5" s="42" t="s">
        <v>111</v>
      </c>
      <c r="EI5" s="42" t="s">
        <v>112</v>
      </c>
      <c r="EJ5" s="42" t="s">
        <v>113</v>
      </c>
      <c r="EK5" s="42" t="s">
        <v>114</v>
      </c>
      <c r="EL5" s="42" t="s">
        <v>115</v>
      </c>
      <c r="EM5" s="42" t="s">
        <v>116</v>
      </c>
      <c r="EN5" s="42" t="s">
        <v>117</v>
      </c>
      <c r="EO5" s="42" t="s">
        <v>118</v>
      </c>
      <c r="EP5" s="42" t="s">
        <v>119</v>
      </c>
    </row>
    <row r="6" spans="1:146" s="52" customFormat="1" x14ac:dyDescent="0.2">
      <c r="A6" s="28" t="s">
        <v>120</v>
      </c>
      <c r="B6" s="43">
        <f>B8</f>
        <v>2022</v>
      </c>
      <c r="C6" s="43">
        <f t="shared" ref="C6:X6" si="2">C8</f>
        <v>450006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宮崎県</v>
      </c>
      <c r="I6" s="43" t="str">
        <f t="shared" si="2"/>
        <v>宮崎県営国民宿舎　えびの高原荘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4112</v>
      </c>
      <c r="R6" s="46">
        <f t="shared" si="2"/>
        <v>130</v>
      </c>
      <c r="S6" s="47">
        <f t="shared" si="2"/>
        <v>11754</v>
      </c>
      <c r="T6" s="48" t="str">
        <f t="shared" si="2"/>
        <v>利用料金制</v>
      </c>
      <c r="U6" s="44">
        <f t="shared" si="2"/>
        <v>70</v>
      </c>
      <c r="V6" s="48" t="str">
        <f t="shared" si="2"/>
        <v>有</v>
      </c>
      <c r="W6" s="49">
        <f t="shared" si="2"/>
        <v>75.400000000000006</v>
      </c>
      <c r="X6" s="48" t="str">
        <f t="shared" si="2"/>
        <v>有</v>
      </c>
      <c r="Y6" s="50">
        <f>IF(Y8="-",NA(),Y8)</f>
        <v>70.900000000000006</v>
      </c>
      <c r="Z6" s="50">
        <f t="shared" ref="Z6:AH6" si="3">IF(Z8="-",NA(),Z8)</f>
        <v>88.6</v>
      </c>
      <c r="AA6" s="50">
        <f t="shared" si="3"/>
        <v>15.3</v>
      </c>
      <c r="AB6" s="50">
        <f t="shared" si="3"/>
        <v>90.9</v>
      </c>
      <c r="AC6" s="50">
        <f t="shared" si="3"/>
        <v>90.5</v>
      </c>
      <c r="AD6" s="50">
        <f t="shared" si="3"/>
        <v>100.3</v>
      </c>
      <c r="AE6" s="50">
        <f t="shared" si="3"/>
        <v>100.9</v>
      </c>
      <c r="AF6" s="50">
        <f t="shared" si="3"/>
        <v>83.9</v>
      </c>
      <c r="AG6" s="50">
        <f t="shared" si="3"/>
        <v>77.2</v>
      </c>
      <c r="AH6" s="50">
        <f t="shared" si="3"/>
        <v>159.1</v>
      </c>
      <c r="AI6" s="50" t="str">
        <f>IF(AI8="-","【-】","【"&amp;SUBSTITUTE(TEXT(AI8,"#,##0.0"),"-","△")&amp;"】")</f>
        <v>【115.2】</v>
      </c>
      <c r="AJ6" s="50">
        <f>IF(AJ8="-",NA(),AJ8)</f>
        <v>1</v>
      </c>
      <c r="AK6" s="50">
        <f t="shared" ref="AK6:AS6" si="4">IF(AK8="-",NA(),AK8)</f>
        <v>0.3</v>
      </c>
      <c r="AL6" s="50">
        <f t="shared" si="4"/>
        <v>25.1</v>
      </c>
      <c r="AM6" s="50">
        <f t="shared" si="4"/>
        <v>7</v>
      </c>
      <c r="AN6" s="50">
        <f t="shared" si="4"/>
        <v>2</v>
      </c>
      <c r="AO6" s="50">
        <f t="shared" si="4"/>
        <v>24.2</v>
      </c>
      <c r="AP6" s="50">
        <f t="shared" si="4"/>
        <v>30.1</v>
      </c>
      <c r="AQ6" s="50">
        <f t="shared" si="4"/>
        <v>39.9</v>
      </c>
      <c r="AR6" s="50">
        <f t="shared" si="4"/>
        <v>21.4</v>
      </c>
      <c r="AS6" s="50">
        <f t="shared" si="4"/>
        <v>14.1</v>
      </c>
      <c r="AT6" s="50" t="str">
        <f>IF(AT8="-","【-】","【"&amp;SUBSTITUTE(TEXT(AT8,"#,##0.0"),"-","△")&amp;"】")</f>
        <v>【26.4】</v>
      </c>
      <c r="AU6" s="45">
        <f>IF(AU8="-",NA(),AU8)</f>
        <v>833</v>
      </c>
      <c r="AV6" s="45">
        <f t="shared" ref="AV6:BD6" si="5">IF(AV8="-",NA(),AV8)</f>
        <v>70</v>
      </c>
      <c r="AW6" s="45">
        <f t="shared" si="5"/>
        <v>737710</v>
      </c>
      <c r="AX6" s="45">
        <f t="shared" si="5"/>
        <v>29</v>
      </c>
      <c r="AY6" s="45">
        <f t="shared" si="5"/>
        <v>349</v>
      </c>
      <c r="AZ6" s="45">
        <f t="shared" si="5"/>
        <v>3438</v>
      </c>
      <c r="BA6" s="45">
        <f t="shared" si="5"/>
        <v>4380</v>
      </c>
      <c r="BB6" s="45">
        <f t="shared" si="5"/>
        <v>16253</v>
      </c>
      <c r="BC6" s="45">
        <f t="shared" si="5"/>
        <v>12164</v>
      </c>
      <c r="BD6" s="45">
        <f t="shared" si="5"/>
        <v>234734</v>
      </c>
      <c r="BE6" s="45" t="str">
        <f>IF(BE8="-","【-】","【"&amp;SUBSTITUTE(TEXT(BE8,"#,##0"),"-","△")&amp;"】")</f>
        <v>【73,677】</v>
      </c>
      <c r="BF6" s="50">
        <f>IF(BF8="-",NA(),BF8)</f>
        <v>17</v>
      </c>
      <c r="BG6" s="50">
        <f t="shared" ref="BG6:BO6" si="6">IF(BG8="-",NA(),BG8)</f>
        <v>18.399999999999999</v>
      </c>
      <c r="BH6" s="50">
        <f t="shared" si="6"/>
        <v>0.1</v>
      </c>
      <c r="BI6" s="50">
        <f t="shared" si="6"/>
        <v>18.8</v>
      </c>
      <c r="BJ6" s="50">
        <f t="shared" si="6"/>
        <v>26.9</v>
      </c>
      <c r="BK6" s="50">
        <f t="shared" si="6"/>
        <v>14.2</v>
      </c>
      <c r="BL6" s="50">
        <f t="shared" si="6"/>
        <v>13.2</v>
      </c>
      <c r="BM6" s="50">
        <f t="shared" si="6"/>
        <v>2.8</v>
      </c>
      <c r="BN6" s="50">
        <f t="shared" si="6"/>
        <v>18.399999999999999</v>
      </c>
      <c r="BO6" s="50">
        <f t="shared" si="6"/>
        <v>26.2</v>
      </c>
      <c r="BP6" s="50" t="str">
        <f>IF(BP8="-","【-】","【"&amp;SUBSTITUTE(TEXT(BP8,"#,##0.0"),"-","△")&amp;"】")</f>
        <v>【16.8】</v>
      </c>
      <c r="BQ6" s="50">
        <f>IF(BQ8="-",NA(),BQ8)</f>
        <v>38</v>
      </c>
      <c r="BR6" s="50">
        <f t="shared" ref="BR6:BZ6" si="7">IF(BR8="-",NA(),BR8)</f>
        <v>44.6</v>
      </c>
      <c r="BS6" s="50">
        <f t="shared" si="7"/>
        <v>369.9</v>
      </c>
      <c r="BT6" s="50">
        <f t="shared" si="7"/>
        <v>37.5</v>
      </c>
      <c r="BU6" s="50">
        <f t="shared" si="7"/>
        <v>39.200000000000003</v>
      </c>
      <c r="BV6" s="50">
        <f t="shared" si="7"/>
        <v>39.1</v>
      </c>
      <c r="BW6" s="50">
        <f t="shared" si="7"/>
        <v>47.7</v>
      </c>
      <c r="BX6" s="50">
        <f t="shared" si="7"/>
        <v>78.5</v>
      </c>
      <c r="BY6" s="50">
        <f t="shared" si="7"/>
        <v>52.3</v>
      </c>
      <c r="BZ6" s="50">
        <f t="shared" si="7"/>
        <v>27.7</v>
      </c>
      <c r="CA6" s="50" t="str">
        <f>IF(CA8="-","【-】","【"&amp;SUBSTITUTE(TEXT(CA8,"#,##0.0"),"-","△")&amp;"】")</f>
        <v>【109.1】</v>
      </c>
      <c r="CB6" s="50">
        <f>IF(CB8="-",NA(),CB8)</f>
        <v>-6.6</v>
      </c>
      <c r="CC6" s="50">
        <f t="shared" ref="CC6:CK6" si="8">IF(CC8="-",NA(),CC8)</f>
        <v>-11.5</v>
      </c>
      <c r="CD6" s="50">
        <f t="shared" si="8"/>
        <v>-729</v>
      </c>
      <c r="CE6" s="50">
        <f t="shared" si="8"/>
        <v>-33.5</v>
      </c>
      <c r="CF6" s="50">
        <f t="shared" si="8"/>
        <v>-13.5</v>
      </c>
      <c r="CG6" s="50">
        <f t="shared" si="8"/>
        <v>-38.700000000000003</v>
      </c>
      <c r="CH6" s="50">
        <f t="shared" si="8"/>
        <v>-51.3</v>
      </c>
      <c r="CI6" s="50">
        <f t="shared" si="8"/>
        <v>-99.9</v>
      </c>
      <c r="CJ6" s="50">
        <f t="shared" si="8"/>
        <v>-6.6</v>
      </c>
      <c r="CK6" s="50">
        <f t="shared" si="8"/>
        <v>13.5</v>
      </c>
      <c r="CL6" s="50" t="str">
        <f>IF(CL8="-","【-】","【"&amp;SUBSTITUTE(TEXT(CL8,"#,##0.0"),"-","△")&amp;"】")</f>
        <v>【△42.8】</v>
      </c>
      <c r="CM6" s="45">
        <f>IF(CM8="-",NA(),CM8)</f>
        <v>30212</v>
      </c>
      <c r="CN6" s="45">
        <f t="shared" ref="CN6:CV6" si="9">IF(CN8="-",NA(),CN8)</f>
        <v>9839</v>
      </c>
      <c r="CO6" s="45">
        <f t="shared" si="9"/>
        <v>-45334</v>
      </c>
      <c r="CP6" s="45">
        <f t="shared" si="9"/>
        <v>-7851</v>
      </c>
      <c r="CQ6" s="45">
        <f t="shared" si="9"/>
        <v>-26176</v>
      </c>
      <c r="CR6" s="45">
        <f t="shared" si="9"/>
        <v>-202</v>
      </c>
      <c r="CS6" s="45">
        <f t="shared" si="9"/>
        <v>-9940</v>
      </c>
      <c r="CT6" s="45">
        <f t="shared" si="9"/>
        <v>-46965</v>
      </c>
      <c r="CU6" s="45">
        <f t="shared" si="9"/>
        <v>-28874</v>
      </c>
      <c r="CV6" s="45">
        <f t="shared" si="9"/>
        <v>-4869</v>
      </c>
      <c r="CW6" s="45" t="str">
        <f>IF(CW8="-","【-】","【"&amp;SUBSTITUTE(TEXT(CW8,"#,##0"),"-","△")&amp;"】")</f>
        <v>【△15,718】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121</v>
      </c>
      <c r="DI6" s="46">
        <f t="shared" ref="DI6:DJ6" si="10">DI8</f>
        <v>719679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121</v>
      </c>
      <c r="DV6" s="50">
        <f>IF(DV8="-",NA(),DV8)</f>
        <v>25.4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8.5</v>
      </c>
      <c r="EB6" s="50">
        <f t="shared" si="11"/>
        <v>0</v>
      </c>
      <c r="EC6" s="50">
        <f t="shared" si="11"/>
        <v>0</v>
      </c>
      <c r="ED6" s="50">
        <f t="shared" si="11"/>
        <v>37.5</v>
      </c>
      <c r="EE6" s="50">
        <f t="shared" si="11"/>
        <v>23.3</v>
      </c>
      <c r="EF6" s="50" t="str">
        <f>IF(EF8="-","【-】","【"&amp;SUBSTITUTE(TEXT(EF8,"#,##0.0"),"-","△")&amp;"】")</f>
        <v>【23.0】</v>
      </c>
      <c r="EG6" s="51">
        <f>IF(EG8="-",NA(),EG8)</f>
        <v>1.9E-3</v>
      </c>
      <c r="EH6" s="51">
        <f t="shared" ref="EH6:EP6" si="12">IF(EH8="-",NA(),EH8)</f>
        <v>2E-3</v>
      </c>
      <c r="EI6" s="51">
        <f t="shared" si="12"/>
        <v>0</v>
      </c>
      <c r="EJ6" s="51">
        <f t="shared" si="12"/>
        <v>2.8E-3</v>
      </c>
      <c r="EK6" s="51">
        <f t="shared" si="12"/>
        <v>3.8999999999999998E-3</v>
      </c>
      <c r="EL6" s="51">
        <f t="shared" si="12"/>
        <v>9.4000000000000004E-3</v>
      </c>
      <c r="EM6" s="51">
        <f t="shared" si="12"/>
        <v>1.5800000000000002E-2</v>
      </c>
      <c r="EN6" s="51">
        <f t="shared" si="12"/>
        <v>1.3100000000000001E-2</v>
      </c>
      <c r="EO6" s="51">
        <f t="shared" si="12"/>
        <v>4.1999999999999997E-3</v>
      </c>
      <c r="EP6" s="51">
        <f t="shared" si="12"/>
        <v>2.8999999999999998E-3</v>
      </c>
    </row>
    <row r="7" spans="1:146" s="52" customFormat="1" x14ac:dyDescent="0.2">
      <c r="A7" s="28" t="s">
        <v>122</v>
      </c>
      <c r="B7" s="43">
        <f t="shared" ref="B7:X7" si="13">B8</f>
        <v>2022</v>
      </c>
      <c r="C7" s="43">
        <f t="shared" si="13"/>
        <v>450006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宮崎県</v>
      </c>
      <c r="I7" s="43" t="str">
        <f t="shared" si="13"/>
        <v>宮崎県営国民宿舎　えびの高原荘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4112</v>
      </c>
      <c r="R7" s="46">
        <f t="shared" si="13"/>
        <v>130</v>
      </c>
      <c r="S7" s="47">
        <f t="shared" si="13"/>
        <v>11754</v>
      </c>
      <c r="T7" s="48" t="str">
        <f t="shared" si="13"/>
        <v>利用料金制</v>
      </c>
      <c r="U7" s="44">
        <f t="shared" si="13"/>
        <v>70</v>
      </c>
      <c r="V7" s="48" t="str">
        <f t="shared" si="13"/>
        <v>有</v>
      </c>
      <c r="W7" s="49">
        <f t="shared" si="13"/>
        <v>75.400000000000006</v>
      </c>
      <c r="X7" s="48" t="str">
        <f t="shared" si="13"/>
        <v>有</v>
      </c>
      <c r="Y7" s="50">
        <f>Y8</f>
        <v>70.900000000000006</v>
      </c>
      <c r="Z7" s="50">
        <f t="shared" ref="Z7:AH7" si="14">Z8</f>
        <v>88.6</v>
      </c>
      <c r="AA7" s="50">
        <f t="shared" si="14"/>
        <v>15.3</v>
      </c>
      <c r="AB7" s="50">
        <f t="shared" si="14"/>
        <v>90.9</v>
      </c>
      <c r="AC7" s="50">
        <f t="shared" si="14"/>
        <v>90.5</v>
      </c>
      <c r="AD7" s="50">
        <f t="shared" si="14"/>
        <v>100.3</v>
      </c>
      <c r="AE7" s="50">
        <f t="shared" si="14"/>
        <v>100.9</v>
      </c>
      <c r="AF7" s="50">
        <f t="shared" si="14"/>
        <v>83.9</v>
      </c>
      <c r="AG7" s="50">
        <f t="shared" si="14"/>
        <v>77.2</v>
      </c>
      <c r="AH7" s="50">
        <f t="shared" si="14"/>
        <v>159.1</v>
      </c>
      <c r="AI7" s="50"/>
      <c r="AJ7" s="50">
        <f>AJ8</f>
        <v>1</v>
      </c>
      <c r="AK7" s="50">
        <f t="shared" ref="AK7:AS7" si="15">AK8</f>
        <v>0.3</v>
      </c>
      <c r="AL7" s="50">
        <f t="shared" si="15"/>
        <v>25.1</v>
      </c>
      <c r="AM7" s="50">
        <f t="shared" si="15"/>
        <v>7</v>
      </c>
      <c r="AN7" s="50">
        <f t="shared" si="15"/>
        <v>2</v>
      </c>
      <c r="AO7" s="50">
        <f t="shared" si="15"/>
        <v>24.2</v>
      </c>
      <c r="AP7" s="50">
        <f t="shared" si="15"/>
        <v>30.1</v>
      </c>
      <c r="AQ7" s="50">
        <f t="shared" si="15"/>
        <v>39.9</v>
      </c>
      <c r="AR7" s="50">
        <f t="shared" si="15"/>
        <v>21.4</v>
      </c>
      <c r="AS7" s="50">
        <f t="shared" si="15"/>
        <v>14.1</v>
      </c>
      <c r="AT7" s="50"/>
      <c r="AU7" s="45">
        <f>AU8</f>
        <v>833</v>
      </c>
      <c r="AV7" s="45">
        <f t="shared" ref="AV7:BD7" si="16">AV8</f>
        <v>70</v>
      </c>
      <c r="AW7" s="45">
        <f t="shared" si="16"/>
        <v>737710</v>
      </c>
      <c r="AX7" s="45">
        <f t="shared" si="16"/>
        <v>29</v>
      </c>
      <c r="AY7" s="45">
        <f t="shared" si="16"/>
        <v>349</v>
      </c>
      <c r="AZ7" s="45">
        <f t="shared" si="16"/>
        <v>3438</v>
      </c>
      <c r="BA7" s="45">
        <f t="shared" si="16"/>
        <v>4380</v>
      </c>
      <c r="BB7" s="45">
        <f t="shared" si="16"/>
        <v>16253</v>
      </c>
      <c r="BC7" s="45">
        <f t="shared" si="16"/>
        <v>12164</v>
      </c>
      <c r="BD7" s="45">
        <f t="shared" si="16"/>
        <v>234734</v>
      </c>
      <c r="BE7" s="45"/>
      <c r="BF7" s="50">
        <f>BF8</f>
        <v>17</v>
      </c>
      <c r="BG7" s="50">
        <f t="shared" ref="BG7:BO7" si="17">BG8</f>
        <v>18.399999999999999</v>
      </c>
      <c r="BH7" s="50">
        <f t="shared" si="17"/>
        <v>0.1</v>
      </c>
      <c r="BI7" s="50">
        <f t="shared" si="17"/>
        <v>18.8</v>
      </c>
      <c r="BJ7" s="50">
        <f t="shared" si="17"/>
        <v>26.9</v>
      </c>
      <c r="BK7" s="50">
        <f t="shared" si="17"/>
        <v>14.2</v>
      </c>
      <c r="BL7" s="50">
        <f t="shared" si="17"/>
        <v>13.2</v>
      </c>
      <c r="BM7" s="50">
        <f t="shared" si="17"/>
        <v>2.8</v>
      </c>
      <c r="BN7" s="50">
        <f t="shared" si="17"/>
        <v>18.399999999999999</v>
      </c>
      <c r="BO7" s="50">
        <f t="shared" si="17"/>
        <v>26.2</v>
      </c>
      <c r="BP7" s="50"/>
      <c r="BQ7" s="50">
        <f>BQ8</f>
        <v>38</v>
      </c>
      <c r="BR7" s="50">
        <f t="shared" ref="BR7:BZ7" si="18">BR8</f>
        <v>44.6</v>
      </c>
      <c r="BS7" s="50">
        <f t="shared" si="18"/>
        <v>369.9</v>
      </c>
      <c r="BT7" s="50">
        <f t="shared" si="18"/>
        <v>37.5</v>
      </c>
      <c r="BU7" s="50">
        <f t="shared" si="18"/>
        <v>39.200000000000003</v>
      </c>
      <c r="BV7" s="50">
        <f t="shared" si="18"/>
        <v>39.1</v>
      </c>
      <c r="BW7" s="50">
        <f t="shared" si="18"/>
        <v>47.7</v>
      </c>
      <c r="BX7" s="50">
        <f t="shared" si="18"/>
        <v>78.5</v>
      </c>
      <c r="BY7" s="50">
        <f t="shared" si="18"/>
        <v>52.3</v>
      </c>
      <c r="BZ7" s="50">
        <f t="shared" si="18"/>
        <v>27.7</v>
      </c>
      <c r="CA7" s="50"/>
      <c r="CB7" s="50">
        <f>CB8</f>
        <v>-6.6</v>
      </c>
      <c r="CC7" s="50">
        <f t="shared" ref="CC7:CK7" si="19">CC8</f>
        <v>-11.5</v>
      </c>
      <c r="CD7" s="50">
        <f t="shared" si="19"/>
        <v>-729</v>
      </c>
      <c r="CE7" s="50">
        <f t="shared" si="19"/>
        <v>-33.5</v>
      </c>
      <c r="CF7" s="50">
        <f t="shared" si="19"/>
        <v>-13.5</v>
      </c>
      <c r="CG7" s="50">
        <f t="shared" si="19"/>
        <v>-38.700000000000003</v>
      </c>
      <c r="CH7" s="50">
        <f t="shared" si="19"/>
        <v>-51.3</v>
      </c>
      <c r="CI7" s="50">
        <f t="shared" si="19"/>
        <v>-99.9</v>
      </c>
      <c r="CJ7" s="50">
        <f t="shared" si="19"/>
        <v>-6.6</v>
      </c>
      <c r="CK7" s="50">
        <f t="shared" si="19"/>
        <v>13.5</v>
      </c>
      <c r="CL7" s="50"/>
      <c r="CM7" s="45">
        <f>CM8</f>
        <v>30212</v>
      </c>
      <c r="CN7" s="45">
        <f t="shared" ref="CN7:CV7" si="20">CN8</f>
        <v>9839</v>
      </c>
      <c r="CO7" s="45">
        <f t="shared" si="20"/>
        <v>-45334</v>
      </c>
      <c r="CP7" s="45">
        <f t="shared" si="20"/>
        <v>-7851</v>
      </c>
      <c r="CQ7" s="45">
        <f t="shared" si="20"/>
        <v>-26176</v>
      </c>
      <c r="CR7" s="45">
        <f t="shared" si="20"/>
        <v>-202</v>
      </c>
      <c r="CS7" s="45">
        <f t="shared" si="20"/>
        <v>-9940</v>
      </c>
      <c r="CT7" s="45">
        <f t="shared" si="20"/>
        <v>-46965</v>
      </c>
      <c r="CU7" s="45">
        <f t="shared" si="20"/>
        <v>-28874</v>
      </c>
      <c r="CV7" s="45">
        <f t="shared" si="20"/>
        <v>-4869</v>
      </c>
      <c r="CW7" s="45"/>
      <c r="CX7" s="50" t="s">
        <v>123</v>
      </c>
      <c r="CY7" s="50" t="s">
        <v>123</v>
      </c>
      <c r="CZ7" s="50" t="s">
        <v>123</v>
      </c>
      <c r="DA7" s="50" t="s">
        <v>123</v>
      </c>
      <c r="DB7" s="50" t="s">
        <v>123</v>
      </c>
      <c r="DC7" s="50" t="s">
        <v>123</v>
      </c>
      <c r="DD7" s="50" t="s">
        <v>123</v>
      </c>
      <c r="DE7" s="50" t="s">
        <v>123</v>
      </c>
      <c r="DF7" s="50" t="s">
        <v>123</v>
      </c>
      <c r="DG7" s="50" t="s">
        <v>121</v>
      </c>
      <c r="DH7" s="50"/>
      <c r="DI7" s="46">
        <f>DI8</f>
        <v>719679</v>
      </c>
      <c r="DJ7" s="46">
        <f>DJ8</f>
        <v>0</v>
      </c>
      <c r="DK7" s="50" t="s">
        <v>123</v>
      </c>
      <c r="DL7" s="50" t="s">
        <v>123</v>
      </c>
      <c r="DM7" s="50" t="s">
        <v>123</v>
      </c>
      <c r="DN7" s="50" t="s">
        <v>123</v>
      </c>
      <c r="DO7" s="50" t="s">
        <v>123</v>
      </c>
      <c r="DP7" s="50" t="s">
        <v>123</v>
      </c>
      <c r="DQ7" s="50" t="s">
        <v>123</v>
      </c>
      <c r="DR7" s="50" t="s">
        <v>123</v>
      </c>
      <c r="DS7" s="50" t="s">
        <v>123</v>
      </c>
      <c r="DT7" s="50" t="s">
        <v>121</v>
      </c>
      <c r="DU7" s="50"/>
      <c r="DV7" s="50">
        <f>DV8</f>
        <v>25.4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8.5</v>
      </c>
      <c r="EB7" s="50">
        <f t="shared" si="21"/>
        <v>0</v>
      </c>
      <c r="EC7" s="50">
        <f t="shared" si="21"/>
        <v>0</v>
      </c>
      <c r="ED7" s="50">
        <f t="shared" si="21"/>
        <v>37.5</v>
      </c>
      <c r="EE7" s="50">
        <f t="shared" si="21"/>
        <v>23.3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2">
      <c r="A8" s="28"/>
      <c r="B8" s="53">
        <v>2022</v>
      </c>
      <c r="C8" s="53">
        <v>450006</v>
      </c>
      <c r="D8" s="53">
        <v>47</v>
      </c>
      <c r="E8" s="53">
        <v>11</v>
      </c>
      <c r="F8" s="53">
        <v>1</v>
      </c>
      <c r="G8" s="53">
        <v>1</v>
      </c>
      <c r="H8" s="53" t="s">
        <v>124</v>
      </c>
      <c r="I8" s="53" t="s">
        <v>125</v>
      </c>
      <c r="J8" s="53" t="s">
        <v>126</v>
      </c>
      <c r="K8" s="53" t="s">
        <v>127</v>
      </c>
      <c r="L8" s="53" t="s">
        <v>128</v>
      </c>
      <c r="M8" s="53" t="s">
        <v>129</v>
      </c>
      <c r="N8" s="53" t="s">
        <v>130</v>
      </c>
      <c r="O8" s="54" t="s">
        <v>131</v>
      </c>
      <c r="P8" s="54" t="s">
        <v>131</v>
      </c>
      <c r="Q8" s="55">
        <v>4112</v>
      </c>
      <c r="R8" s="55">
        <v>130</v>
      </c>
      <c r="S8" s="56">
        <v>11754</v>
      </c>
      <c r="T8" s="57" t="s">
        <v>132</v>
      </c>
      <c r="U8" s="54">
        <v>70</v>
      </c>
      <c r="V8" s="57" t="s">
        <v>133</v>
      </c>
      <c r="W8" s="58">
        <v>75.400000000000006</v>
      </c>
      <c r="X8" s="57" t="s">
        <v>133</v>
      </c>
      <c r="Y8" s="59">
        <v>70.900000000000006</v>
      </c>
      <c r="Z8" s="59">
        <v>88.6</v>
      </c>
      <c r="AA8" s="59">
        <v>15.3</v>
      </c>
      <c r="AB8" s="59">
        <v>90.9</v>
      </c>
      <c r="AC8" s="59">
        <v>90.5</v>
      </c>
      <c r="AD8" s="59">
        <v>100.3</v>
      </c>
      <c r="AE8" s="59">
        <v>100.9</v>
      </c>
      <c r="AF8" s="59">
        <v>83.9</v>
      </c>
      <c r="AG8" s="59">
        <v>77.2</v>
      </c>
      <c r="AH8" s="59">
        <v>159.1</v>
      </c>
      <c r="AI8" s="59">
        <v>115.2</v>
      </c>
      <c r="AJ8" s="59">
        <v>1</v>
      </c>
      <c r="AK8" s="59">
        <v>0.3</v>
      </c>
      <c r="AL8" s="59">
        <v>25.1</v>
      </c>
      <c r="AM8" s="59">
        <v>7</v>
      </c>
      <c r="AN8" s="59">
        <v>2</v>
      </c>
      <c r="AO8" s="59">
        <v>24.2</v>
      </c>
      <c r="AP8" s="59">
        <v>30.1</v>
      </c>
      <c r="AQ8" s="59">
        <v>39.9</v>
      </c>
      <c r="AR8" s="59">
        <v>21.4</v>
      </c>
      <c r="AS8" s="59">
        <v>14.1</v>
      </c>
      <c r="AT8" s="59">
        <v>26.4</v>
      </c>
      <c r="AU8" s="60">
        <v>833</v>
      </c>
      <c r="AV8" s="60">
        <v>70</v>
      </c>
      <c r="AW8" s="60">
        <v>737710</v>
      </c>
      <c r="AX8" s="60">
        <v>29</v>
      </c>
      <c r="AY8" s="60">
        <v>349</v>
      </c>
      <c r="AZ8" s="60">
        <v>3438</v>
      </c>
      <c r="BA8" s="60">
        <v>4380</v>
      </c>
      <c r="BB8" s="60">
        <v>16253</v>
      </c>
      <c r="BC8" s="60">
        <v>12164</v>
      </c>
      <c r="BD8" s="60">
        <v>234734</v>
      </c>
      <c r="BE8" s="60">
        <v>73677</v>
      </c>
      <c r="BF8" s="59">
        <v>17</v>
      </c>
      <c r="BG8" s="59">
        <v>18.399999999999999</v>
      </c>
      <c r="BH8" s="59">
        <v>0.1</v>
      </c>
      <c r="BI8" s="59">
        <v>18.8</v>
      </c>
      <c r="BJ8" s="59">
        <v>26.9</v>
      </c>
      <c r="BK8" s="59">
        <v>14.2</v>
      </c>
      <c r="BL8" s="59">
        <v>13.2</v>
      </c>
      <c r="BM8" s="59">
        <v>2.8</v>
      </c>
      <c r="BN8" s="59">
        <v>18.399999999999999</v>
      </c>
      <c r="BO8" s="59">
        <v>26.2</v>
      </c>
      <c r="BP8" s="59">
        <v>16.8</v>
      </c>
      <c r="BQ8" s="59">
        <v>38</v>
      </c>
      <c r="BR8" s="59">
        <v>44.6</v>
      </c>
      <c r="BS8" s="59">
        <v>369.9</v>
      </c>
      <c r="BT8" s="59">
        <v>37.5</v>
      </c>
      <c r="BU8" s="59">
        <v>39.200000000000003</v>
      </c>
      <c r="BV8" s="59">
        <v>39.1</v>
      </c>
      <c r="BW8" s="59">
        <v>47.7</v>
      </c>
      <c r="BX8" s="59">
        <v>78.5</v>
      </c>
      <c r="BY8" s="59">
        <v>52.3</v>
      </c>
      <c r="BZ8" s="59">
        <v>27.7</v>
      </c>
      <c r="CA8" s="59">
        <v>109.1</v>
      </c>
      <c r="CB8" s="59">
        <v>-6.6</v>
      </c>
      <c r="CC8" s="59">
        <v>-11.5</v>
      </c>
      <c r="CD8" s="59">
        <v>-729</v>
      </c>
      <c r="CE8" s="61">
        <v>-33.5</v>
      </c>
      <c r="CF8" s="61">
        <v>-13.5</v>
      </c>
      <c r="CG8" s="59">
        <v>-38.700000000000003</v>
      </c>
      <c r="CH8" s="59">
        <v>-51.3</v>
      </c>
      <c r="CI8" s="59">
        <v>-99.9</v>
      </c>
      <c r="CJ8" s="59">
        <v>-6.6</v>
      </c>
      <c r="CK8" s="59">
        <v>13.5</v>
      </c>
      <c r="CL8" s="59">
        <v>-42.8</v>
      </c>
      <c r="CM8" s="60">
        <v>30212</v>
      </c>
      <c r="CN8" s="60">
        <v>9839</v>
      </c>
      <c r="CO8" s="60">
        <v>-45334</v>
      </c>
      <c r="CP8" s="60">
        <v>-7851</v>
      </c>
      <c r="CQ8" s="60">
        <v>-26176</v>
      </c>
      <c r="CR8" s="60">
        <v>-202</v>
      </c>
      <c r="CS8" s="60">
        <v>-9940</v>
      </c>
      <c r="CT8" s="60">
        <v>-46965</v>
      </c>
      <c r="CU8" s="60">
        <v>-28874</v>
      </c>
      <c r="CV8" s="60">
        <v>-4869</v>
      </c>
      <c r="CW8" s="60">
        <v>-15718</v>
      </c>
      <c r="CX8" s="59" t="s">
        <v>134</v>
      </c>
      <c r="CY8" s="59" t="s">
        <v>134</v>
      </c>
      <c r="CZ8" s="59" t="s">
        <v>134</v>
      </c>
      <c r="DA8" s="59" t="s">
        <v>134</v>
      </c>
      <c r="DB8" s="59" t="s">
        <v>134</v>
      </c>
      <c r="DC8" s="59" t="s">
        <v>134</v>
      </c>
      <c r="DD8" s="59" t="s">
        <v>134</v>
      </c>
      <c r="DE8" s="59" t="s">
        <v>134</v>
      </c>
      <c r="DF8" s="59" t="s">
        <v>134</v>
      </c>
      <c r="DG8" s="59" t="s">
        <v>134</v>
      </c>
      <c r="DH8" s="59" t="s">
        <v>134</v>
      </c>
      <c r="DI8" s="55">
        <v>719679</v>
      </c>
      <c r="DJ8" s="55">
        <v>0</v>
      </c>
      <c r="DK8" s="59" t="s">
        <v>134</v>
      </c>
      <c r="DL8" s="59" t="s">
        <v>134</v>
      </c>
      <c r="DM8" s="59" t="s">
        <v>134</v>
      </c>
      <c r="DN8" s="59" t="s">
        <v>134</v>
      </c>
      <c r="DO8" s="59" t="s">
        <v>134</v>
      </c>
      <c r="DP8" s="59" t="s">
        <v>134</v>
      </c>
      <c r="DQ8" s="59" t="s">
        <v>134</v>
      </c>
      <c r="DR8" s="59" t="s">
        <v>134</v>
      </c>
      <c r="DS8" s="59" t="s">
        <v>134</v>
      </c>
      <c r="DT8" s="59" t="s">
        <v>134</v>
      </c>
      <c r="DU8" s="59" t="s">
        <v>134</v>
      </c>
      <c r="DV8" s="59">
        <v>25.4</v>
      </c>
      <c r="DW8" s="59">
        <v>0</v>
      </c>
      <c r="DX8" s="59">
        <v>0</v>
      </c>
      <c r="DY8" s="59">
        <v>0</v>
      </c>
      <c r="DZ8" s="59">
        <v>0</v>
      </c>
      <c r="EA8" s="59">
        <v>8.5</v>
      </c>
      <c r="EB8" s="59">
        <v>0</v>
      </c>
      <c r="EC8" s="59">
        <v>0</v>
      </c>
      <c r="ED8" s="59">
        <v>37.5</v>
      </c>
      <c r="EE8" s="59">
        <v>23.3</v>
      </c>
      <c r="EF8" s="59">
        <v>23</v>
      </c>
      <c r="EG8" s="62">
        <v>1.9E-3</v>
      </c>
      <c r="EH8" s="62">
        <v>2E-3</v>
      </c>
      <c r="EI8" s="62">
        <v>0</v>
      </c>
      <c r="EJ8" s="62">
        <v>2.8E-3</v>
      </c>
      <c r="EK8" s="62">
        <v>3.8999999999999998E-3</v>
      </c>
      <c r="EL8" s="62">
        <v>9.4000000000000004E-3</v>
      </c>
      <c r="EM8" s="62">
        <v>1.5800000000000002E-2</v>
      </c>
      <c r="EN8" s="62">
        <v>1.3100000000000001E-2</v>
      </c>
      <c r="EO8" s="62">
        <v>4.1999999999999997E-3</v>
      </c>
      <c r="EP8" s="62">
        <v>2.8999999999999998E-3</v>
      </c>
    </row>
    <row r="9" spans="1:146" x14ac:dyDescent="0.2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2">
      <c r="A10" s="65"/>
      <c r="B10" s="65" t="s">
        <v>135</v>
      </c>
      <c r="C10" s="65" t="s">
        <v>136</v>
      </c>
      <c r="D10" s="65" t="s">
        <v>137</v>
      </c>
      <c r="E10" s="65" t="s">
        <v>138</v>
      </c>
      <c r="F10" s="65" t="s">
        <v>139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2">
      <c r="A11" s="65" t="s">
        <v>52</v>
      </c>
      <c r="B11" s="66" t="str">
        <f>IF(VALUE($B$6)=0,"",IF(VALUE($B$6)&gt;2022,"R"&amp;TEXT(VALUE($B$6)-2022,"00"),"H"&amp;VALUE($B$6)-1992))</f>
        <v>H30</v>
      </c>
      <c r="C11" s="66" t="str">
        <f>IF(VALUE($B$6)=0,"",IF(VALUE($B$6)&gt;2021,"R"&amp;TEXT(VALUE($B$6)-2021,"00"),"H"&amp;VALUE($B$6)-1991))</f>
        <v>R01</v>
      </c>
      <c r="D11" s="66" t="str">
        <f>IF(VALUE($B$6)=0,"",IF(VALUE($B$6)&gt;2020,"R"&amp;TEXT(VALUE($B$6)-2020,"00"),"H"&amp;VALUE($B$6)-1990))</f>
        <v>R02</v>
      </c>
      <c r="E11" s="66" t="str">
        <f>IF(VALUE($B$6)=0,"",IF(VALUE($B$6)&gt;2019,"R"&amp;TEXT(VALUE($B$6)-2019,"00"),"H"&amp;VALUE($B$6)-1989))</f>
        <v>R03</v>
      </c>
      <c r="F11" s="66" t="str">
        <f>IF(VALUE($B$6)=0,"",IF(VALUE($B$6)&gt;2018,"R"&amp;TEXT(VALUE($B$6)-2018,"00"),"H"&amp;VALUE($B$6)-1988))</f>
        <v>R04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2024-02-02T12:07:23Z</cp:lastPrinted>
  <dcterms:created xsi:type="dcterms:W3CDTF">2024-01-11T00:07:34Z</dcterms:created>
  <dcterms:modified xsi:type="dcterms:W3CDTF">2024-02-02T12:07:25Z</dcterms:modified>
  <cp:category/>
</cp:coreProperties>
</file>