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9545\Desktop\R060116公営企業に係る経営比較分析表（令和４年度決算）の分析等について\"/>
    </mc:Choice>
  </mc:AlternateContent>
  <workbookProtection workbookAlgorithmName="SHA-512" workbookHashValue="Hn4ZRUvo9vq2xtNzMx2trs+jbHBUwHwj3733pLVjLf1T2ZdC0LTyjwVx2nYuu4YgjymUku71gofn8tAPlnLVCQ==" workbookSaltValue="l7K+mpJFcja/fRD1eh5zs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BE10" i="5"/>
  <c r="CW10" i="5"/>
  <c r="X11" i="5"/>
  <c r="AR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<sst xmlns="http://schemas.openxmlformats.org/spreadsheetml/2006/main" count="262" uniqueCount="106">
  <si>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</si>
  <si>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</si>
  <si>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</si>
  <si>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</si>
  <si>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</si>
  <si>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</si>
  <si>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</si>
  <si>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</si>
  <si>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</si>
  <si>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</si>
  <si>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</si>
  <si>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</si>
  <si>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</si>
  <si>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</si>
  <si>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</si>
  <si>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</si>
  <si>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</si>
  <si>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</si>
  <si>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</si>
  <si>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</si>
  <si>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</si>
  <si>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</si>
  <si>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</si>
  <si>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</si>
  <si>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</si>
  <si>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</si>
  <si>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</si>
  <si>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</si>
  <si>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</si>
  <si>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</si>
  <si>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</si>
  <si>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</si>
  <si>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</si>
  <si>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</si>
  <si>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</si>
  <si>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</si>
  <si>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</si>
  <si>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</si>
  <si>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</si>
  <si>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</si>
  <si>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</si>
  <si>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</si>
  <si>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</si>
  <si>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</si>
  <si>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</si>
  <si>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</si>
  <si>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</si>
  <si>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</si>
  <si>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</si>
  <si>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</si>
  <si>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</si>
  <si>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</si>
  <si>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</si>
  <si>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</si>
  <si>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</si>
  <si>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</si>
  <si>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</si>
  <si>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</si>
  <si>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</si>
  <si>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</si>
  <si>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</si>
  <si>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</si>
  <si>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</si>
  <si>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</si>
  <si>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</si>
  <si>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</si>
  <si>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</si>
  <si>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</si>
  <si>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</si>
  <si>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</si>
  <si>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</si>
  <si>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</si>
  <si>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</si>
  <si>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</si>
  <si>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</si>
  <si>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</si>
  <si>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</si>
  <si>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</si>
  <si>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</si>
  <si>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</si>
  <si>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</si>
  <si>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</si>
  <si>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</si>
  <si>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</si>
  <si>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</si>
  <si>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</si>
  <si>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</si>
  <si>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</si>
  <si>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</si>
  <si>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</si>
  <si>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</si>
  <si>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</si>
  <si>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</si>
  <si>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</si>
  <si>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</si>
  <si>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</si>
  <si>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</si>
  <si>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</si>
  <si>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</si>
  <si>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</si>
  <si>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</si>
  <si>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</si>
  <si>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</si>
  <si>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については，前年度までは100％を下回っていたものの，段階的な料金改定（令和３年度まで）や永田川施設処分費用（令和３年度）の減少等により，令和４年度は100％を上回った。今後は，同水準が見込まれる。
　②累積欠損金比率については，令和２年度に累積欠損金が解消し改善されたことで，当面，欠損は見込まれない。
　③流動比率については，100％を大きく上回っており，短期的な債務に対する支払い能力は十分である。
　④企業債残高対給水収益比率については，平成30年度まで万之瀬川施設の整備資金を企業債で賄って整備したことにより，類似団体平均値より高いものの，今後は減少が見込まれる。
　⑤料金回収率については，前年度までは100％を下回っていたが，料金改定に伴う供給単価の増加及び永田川施設処分費用の減少等に伴う給水原価の減少により，令和４年度は100％を上回った。今後も同水準が見込まれる。
　⑥給水原価については，永田川施設処分費用等の計上により一時的に増加していたものの，令和３年度に処分が完了したことにより，今後は減少することが見込まれる。
　⑦⑧施設利用率及び契約率については，類似団体平均値を下回る状況が続いていたが，令和元年度の万之瀬川施設への移行により，浄水・配水施設のダウンサウジング化が図られ大幅に改善している。</t>
    <rPh sb="14" eb="17">
      <t>ゼンネンド</t>
    </rPh>
    <rPh sb="44" eb="46">
      <t>レイワ</t>
    </rPh>
    <rPh sb="63" eb="65">
      <t>レイワ</t>
    </rPh>
    <rPh sb="66" eb="68">
      <t>ネンド</t>
    </rPh>
    <rPh sb="77" eb="79">
      <t>レイワ</t>
    </rPh>
    <rPh sb="80" eb="82">
      <t>ネンド</t>
    </rPh>
    <rPh sb="88" eb="92">
      <t>ウワマワ</t>
    </rPh>
    <rPh sb="93" eb="95">
      <t>コンゴ</t>
    </rPh>
    <rPh sb="98" eb="100">
      <t>スイジュン</t>
    </rPh>
    <rPh sb="123" eb="125">
      <t>レイワ</t>
    </rPh>
    <rPh sb="231" eb="233">
      <t>ヘイセイ</t>
    </rPh>
    <rPh sb="309" eb="312">
      <t>ゼンネンド</t>
    </rPh>
    <rPh sb="371" eb="373">
      <t>レイワ</t>
    </rPh>
    <rPh sb="374" eb="376">
      <t>ネンド</t>
    </rPh>
    <rPh sb="382" eb="386">
      <t>ウワマワ</t>
    </rPh>
    <rPh sb="391" eb="393">
      <t>スイジュン</t>
    </rPh>
    <rPh sb="422" eb="423">
      <t>トウ</t>
    </rPh>
    <rPh sb="443" eb="445">
      <t>レイワ</t>
    </rPh>
    <rPh sb="446" eb="448">
      <t>ネンド</t>
    </rPh>
    <rPh sb="519" eb="521">
      <t>レイワ</t>
    </rPh>
    <rPh sb="521" eb="522">
      <t>ゲン</t>
    </rPh>
    <phoneticPr fontId="5"/>
  </si>
  <si>
    <t>　①有形固定資産減価償却率については，万之瀬川施設への移行に伴い固定資産の更新が図られたことで類似団体平均値を下回っている。
　②管路経年比率については，管路の耐用年数を経過したことによる増加であるが，一部の配水管路について電気防食を施し，長寿命化対策を行っている。
　③管路更新率については，「工業用水道施設更新・耐震・アセットマネジメント指針」の施設更新指針を基に診断を実施したところ「健全」との評価がなされたところであり，今後，定期点検等を通じて必要な補修を行い長寿命化を図るとともに，必要に応じて計画的な更新に取り組む必要がある。</t>
    <rPh sb="179" eb="181">
      <t>シシン</t>
    </rPh>
    <rPh sb="182" eb="183">
      <t>モト</t>
    </rPh>
    <rPh sb="226" eb="228">
      <t>ヒツヨウ</t>
    </rPh>
    <rPh sb="229" eb="231">
      <t>ホシュウ</t>
    </rPh>
    <rPh sb="232" eb="233">
      <t>オコナ</t>
    </rPh>
    <rPh sb="234" eb="238">
      <t>チョウジュミョウカ</t>
    </rPh>
    <rPh sb="239" eb="240">
      <t>ハカ</t>
    </rPh>
    <phoneticPr fontId="5"/>
  </si>
  <si>
    <t>　工業の健全な発展や地域産業の振興に係る環境整備の一環として重要な役割を担う工業用水を安定的に供給するため，令和３年３月に策定した「鹿児島県工業用水道事業経営戦略」に基づき，契約水量の維持・拡大や経費の削減に努めることにより，工業用水の安定供給や経営の健全化に取り組む必要がある。</t>
    <rPh sb="113" eb="115">
      <t>コウギョウ</t>
    </rPh>
    <rPh sb="115" eb="117">
      <t>ヨウスイ</t>
    </rPh>
    <rPh sb="118" eb="120">
      <t>アンテイ</t>
    </rPh>
    <rPh sb="120" eb="122">
      <t>キョウキュウ</t>
    </rPh>
    <rPh sb="123" eb="125">
      <t>ケイエイ</t>
    </rPh>
    <rPh sb="126" eb="129">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</si>
</sst>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47.48</c:v>
                </c:pt>
                <c:pt idx="1">
                  <c:v>48.06</c:v>
                </c:pt>
                <c:pt idx="2">
                  <c:v>44.77</c:v>
                </c:pt>
                <c:pt idx="3">
                  <c:v>46.37</c:v>
                </c:pt>
                <c:pt idx="4">
                  <c:v>48.38</c:v>
                </c:pt>
              </c:numCache>
            </c:numRef>
          </c:val>
          <c:extLst>
            <c:ext xmlns:c16="http://schemas.microsoft.com/office/drawing/2014/chart" uri="{C3380CC4-5D6E-409C-BE32-E72D297353CC}">
              <c16:uniqueId val="{00000000-2B3F-4079-A7CB-30F4C716D3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2B3F-4079-A7CB-30F4C716D3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25.05</c:v>
                </c:pt>
                <c:pt idx="1">
                  <c:v>11.36</c:v>
                </c:pt>
                <c:pt idx="2">
                  <c:v>44.67</c:v>
                </c:pt>
                <c:pt idx="3">
                  <c:v>44.67</c:v>
                </c:pt>
                <c:pt idx="4">
                  <c:v>44.67</c:v>
                </c:pt>
              </c:numCache>
            </c:numRef>
          </c:val>
          <c:extLst>
            <c:ext xmlns:c16="http://schemas.microsoft.com/office/drawing/2014/chart" uri="{C3380CC4-5D6E-409C-BE32-E72D297353CC}">
              <c16:uniqueId val="{00000000-EE13-41C4-A344-6B27559C9D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E13-41C4-A344-6B27559C9D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CB-4D36-9B30-B0C5385D0C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DECB-4D36-9B30-B0C5385D0C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335.22</c:v>
                </c:pt>
                <c:pt idx="1">
                  <c:v>565.17999999999995</c:v>
                </c:pt>
                <c:pt idx="2">
                  <c:v>734.9</c:v>
                </c:pt>
                <c:pt idx="3">
                  <c:v>1060.81</c:v>
                </c:pt>
                <c:pt idx="4">
                  <c:v>701.33</c:v>
                </c:pt>
              </c:numCache>
            </c:numRef>
          </c:val>
          <c:extLst>
            <c:ext xmlns:c16="http://schemas.microsoft.com/office/drawing/2014/chart" uri="{C3380CC4-5D6E-409C-BE32-E72D297353CC}">
              <c16:uniqueId val="{00000000-DA84-4E8B-A210-2F4B10B53A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DA84-4E8B-A210-2F4B10B53A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1583.77</c:v>
                </c:pt>
                <c:pt idx="1">
                  <c:v>1297.1500000000001</c:v>
                </c:pt>
                <c:pt idx="2">
                  <c:v>1240.3499999999999</c:v>
                </c:pt>
                <c:pt idx="3">
                  <c:v>1112.6099999999999</c:v>
                </c:pt>
                <c:pt idx="4">
                  <c:v>1066.5999999999999</c:v>
                </c:pt>
              </c:numCache>
            </c:numRef>
          </c:val>
          <c:extLst>
            <c:ext xmlns:c16="http://schemas.microsoft.com/office/drawing/2014/chart" uri="{C3380CC4-5D6E-409C-BE32-E72D297353CC}">
              <c16:uniqueId val="{00000000-6D9D-4691-BCF9-3F6FFB19F8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6D9D-4691-BCF9-3F6FFB19F8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83.85</c:v>
                </c:pt>
                <c:pt idx="1">
                  <c:v>56.82</c:v>
                </c:pt>
                <c:pt idx="2">
                  <c:v>79.959999999999994</c:v>
                </c:pt>
                <c:pt idx="3">
                  <c:v>91.63</c:v>
                </c:pt>
                <c:pt idx="4">
                  <c:v>123.53</c:v>
                </c:pt>
              </c:numCache>
            </c:numRef>
          </c:val>
          <c:extLst>
            <c:ext xmlns:c16="http://schemas.microsoft.com/office/drawing/2014/chart" uri="{C3380CC4-5D6E-409C-BE32-E72D297353CC}">
              <c16:uniqueId val="{00000000-48DD-4246-9DDD-33DB560823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48DD-4246-9DDD-33DB560823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36.869999999999997</c:v>
                </c:pt>
                <c:pt idx="1">
                  <c:v>63.67</c:v>
                </c:pt>
                <c:pt idx="2">
                  <c:v>49.74</c:v>
                </c:pt>
                <c:pt idx="3">
                  <c:v>49.13</c:v>
                </c:pt>
                <c:pt idx="4">
                  <c:v>36.67</c:v>
                </c:pt>
              </c:numCache>
            </c:numRef>
          </c:val>
          <c:extLst>
            <c:ext xmlns:c16="http://schemas.microsoft.com/office/drawing/2014/chart" uri="{C3380CC4-5D6E-409C-BE32-E72D297353CC}">
              <c16:uniqueId val="{00000000-1247-4C1C-BEEB-F09F46070B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1247-4C1C-BEEB-F09F46070B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43.82</c:v>
                </c:pt>
                <c:pt idx="1">
                  <c:v>71.900000000000006</c:v>
                </c:pt>
                <c:pt idx="2">
                  <c:v>70.75</c:v>
                </c:pt>
                <c:pt idx="3">
                  <c:v>67.22</c:v>
                </c:pt>
                <c:pt idx="4">
                  <c:v>62.4</c:v>
                </c:pt>
              </c:numCache>
            </c:numRef>
          </c:val>
          <c:extLst>
            <c:ext xmlns:c16="http://schemas.microsoft.com/office/drawing/2014/chart" uri="{C3380CC4-5D6E-409C-BE32-E72D297353CC}">
              <c16:uniqueId val="{00000000-6F87-4F8A-8446-20DFB9FD19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6F87-4F8A-8446-20DFB9FD19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57.58</c:v>
                </c:pt>
                <c:pt idx="1">
                  <c:v>98.56</c:v>
                </c:pt>
                <c:pt idx="2">
                  <c:v>92.63</c:v>
                </c:pt>
                <c:pt idx="3">
                  <c:v>89.05</c:v>
                </c:pt>
                <c:pt idx="4">
                  <c:v>89.33</c:v>
                </c:pt>
              </c:numCache>
            </c:numRef>
          </c:val>
          <c:extLst>
            <c:ext xmlns:c16="http://schemas.microsoft.com/office/drawing/2014/chart" uri="{C3380CC4-5D6E-409C-BE32-E72D297353CC}">
              <c16:uniqueId val="{00000000-25D0-4A62-B6A9-33FE4E084A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25D0-4A62-B6A9-33FE4E084A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220.5</c:v>
                </c:pt>
                <c:pt idx="1">
                  <c:v>190.46</c:v>
                </c:pt>
                <c:pt idx="2">
                  <c:v>0</c:v>
                </c:pt>
                <c:pt idx="3">
                  <c:v>0</c:v>
                </c:pt>
                <c:pt idx="4">
                  <c:v>0</c:v>
                </c:pt>
              </c:numCache>
            </c:numRef>
          </c:val>
          <c:extLst>
            <c:ext xmlns:c16="http://schemas.microsoft.com/office/drawing/2014/chart" uri="{C3380CC4-5D6E-409C-BE32-E72D297353CC}">
              <c16:uniqueId val="{00000000-8120-4141-A25B-96DD1C3201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8120-4141-A25B-96DD1C3201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99.16</c:v>
                </c:pt>
                <c:pt idx="1">
                  <c:v>65.62</c:v>
                </c:pt>
                <c:pt idx="2">
                  <c:v>85.86</c:v>
                </c:pt>
                <c:pt idx="3">
                  <c:v>94.81</c:v>
                </c:pt>
                <c:pt idx="4">
                  <c:v>115.66</c:v>
                </c:pt>
              </c:numCache>
            </c:numRef>
          </c:val>
          <c:extLst>
            <c:ext xmlns:c16="http://schemas.microsoft.com/office/drawing/2014/chart" uri="{C3380CC4-5D6E-409C-BE32-E72D297353CC}">
              <c16:uniqueId val="{00000000-CACB-4DF3-A13C-CC1DDC1B77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CACB-4DF3-A13C-CC1DDC1B77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X52" zoomScale="75" zoomScaleNormal="75" workbookViewId="0">
      <selection activeCell="TH68" sqref="TH6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鹿児島県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18600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11607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54.8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16616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99.16</v>
      </c>
      <c r="Y32" s="121"/>
      <c r="Z32" s="121"/>
      <c r="AA32" s="121"/>
      <c r="AB32" s="121"/>
      <c r="AC32" s="121"/>
      <c r="AD32" s="121"/>
      <c r="AE32" s="121"/>
      <c r="AF32" s="121"/>
      <c r="AG32" s="121"/>
      <c r="AH32" s="121"/>
      <c r="AI32" s="121"/>
      <c r="AJ32" s="121"/>
      <c r="AK32" s="121"/>
      <c r="AL32" s="121"/>
      <c r="AM32" s="121"/>
      <c r="AN32" s="121"/>
      <c r="AO32" s="121"/>
      <c r="AP32" s="121"/>
      <c r="AQ32" s="122"/>
      <c r="AR32" s="120">
        <f>データ!U6</f>
        <v>65.62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85.86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94.81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115.66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220.5</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190.46</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335.22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565.17999999999995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734.9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1060.81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701.33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1583.77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1297.1500000000001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1240.3499999999999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1112.6099999999999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1066.5999999999999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83.85</v>
      </c>
      <c r="Y55" s="121"/>
      <c r="Z55" s="121"/>
      <c r="AA55" s="121"/>
      <c r="AB55" s="121"/>
      <c r="AC55" s="121"/>
      <c r="AD55" s="121"/>
      <c r="AE55" s="121"/>
      <c r="AF55" s="121"/>
      <c r="AG55" s="121"/>
      <c r="AH55" s="121"/>
      <c r="AI55" s="121"/>
      <c r="AJ55" s="121"/>
      <c r="AK55" s="121"/>
      <c r="AL55" s="121"/>
      <c r="AM55" s="121"/>
      <c r="AN55" s="121"/>
      <c r="AO55" s="121"/>
      <c r="AP55" s="121"/>
      <c r="AQ55" s="122"/>
      <c r="AR55" s="120">
        <f>データ!BM6</f>
        <v>56.82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79.959999999999994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91.63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123.53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36.869999999999997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63.67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49.74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49.13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36.67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43.82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71.900000000000006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70.75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67.22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62.4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57.58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98.56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92.63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89.05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89.33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47.48</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48.06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44.77</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46.37</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48.38</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25.05</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11.36</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44.67</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44.67</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44.67</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52.21</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54.51</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55.38</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56.07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55.87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32.03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36.58</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40.880000000000003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41.24</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39.020000000000003</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0.36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0.12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0.31</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0.03</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8ss5k0cEOOex6WMvqgpe4A+b6LEJ2Mhg9Gza+Ye5S2HWWu9yy+BxavmOqGT7jdcz/eMywkxO1I2OMgxN6jQPYg==" saltValue="GhjSy9Oja0ttXU3LBs99g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99.16</v>
      </c>
      <c r="U6" s="35">
        <f>U7</f>
        <v>65.62</v>
      </c>
      <c r="V6" s="35">
        <f>V7</f>
        <v>85.86</v>
      </c>
      <c r="W6" s="35">
        <f>W7</f>
        <v>94.81</v>
      </c>
      <c r="X6" s="35">
        <f t="shared" si="3"/>
        <v>115.66</v>
      </c>
      <c r="Y6" s="35">
        <f t="shared" si="3"/>
        <v>108.18</v>
      </c>
      <c r="Z6" s="35">
        <f t="shared" si="3"/>
        <v>114.99</v>
      </c>
      <c r="AA6" s="35">
        <f t="shared" si="3"/>
        <v>110.04</v>
      </c>
      <c r="AB6" s="35">
        <f t="shared" si="3"/>
        <v>115</v>
      </c>
      <c r="AC6" s="35">
        <f t="shared" si="3"/>
        <v>110.28</v>
      </c>
      <c r="AD6" s="33" t="str">
        <f>IF(AD7="-","【-】","【"&amp;SUBSTITUTE(TEXT(AD7,"#,##0.00"),"-","△")&amp;"】")</f>
        <v>【112.60】</v>
      </c>
      <c r="AE6" s="35">
        <f t="shared" si="3"/>
        <v>220.5</v>
      </c>
      <c r="AF6" s="35">
        <f>AF7</f>
        <v>190.46</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335.22</v>
      </c>
      <c r="AQ6" s="35">
        <f>AQ7</f>
        <v>565.17999999999995</v>
      </c>
      <c r="AR6" s="35">
        <f>AR7</f>
        <v>734.9</v>
      </c>
      <c r="AS6" s="35">
        <f>AS7</f>
        <v>1060.81</v>
      </c>
      <c r="AT6" s="35">
        <f t="shared" si="3"/>
        <v>701.33</v>
      </c>
      <c r="AU6" s="35">
        <f t="shared" si="3"/>
        <v>680.22</v>
      </c>
      <c r="AV6" s="35">
        <f t="shared" si="3"/>
        <v>786.06</v>
      </c>
      <c r="AW6" s="35">
        <f t="shared" si="3"/>
        <v>771.18</v>
      </c>
      <c r="AX6" s="35">
        <f t="shared" si="3"/>
        <v>815.18</v>
      </c>
      <c r="AY6" s="35">
        <f t="shared" si="3"/>
        <v>808.62</v>
      </c>
      <c r="AZ6" s="33" t="str">
        <f>IF(AZ7="-","【-】","【"&amp;SUBSTITUTE(TEXT(AZ7,"#,##0.00"),"-","△")&amp;"】")</f>
        <v>【473.00】</v>
      </c>
      <c r="BA6" s="35">
        <f t="shared" si="3"/>
        <v>1583.77</v>
      </c>
      <c r="BB6" s="35">
        <f>BB7</f>
        <v>1297.1500000000001</v>
      </c>
      <c r="BC6" s="35">
        <f>BC7</f>
        <v>1240.3499999999999</v>
      </c>
      <c r="BD6" s="35">
        <f>BD7</f>
        <v>1112.6099999999999</v>
      </c>
      <c r="BE6" s="35">
        <f t="shared" si="3"/>
        <v>1066.5999999999999</v>
      </c>
      <c r="BF6" s="35">
        <f t="shared" si="3"/>
        <v>504.73</v>
      </c>
      <c r="BG6" s="35">
        <f t="shared" si="3"/>
        <v>450.91</v>
      </c>
      <c r="BH6" s="35">
        <f t="shared" si="3"/>
        <v>444.01</v>
      </c>
      <c r="BI6" s="35">
        <f t="shared" si="3"/>
        <v>413.29</v>
      </c>
      <c r="BJ6" s="35">
        <f t="shared" si="3"/>
        <v>408.48</v>
      </c>
      <c r="BK6" s="33" t="str">
        <f>IF(BK7="-","【-】","【"&amp;SUBSTITUTE(TEXT(BK7,"#,##0.00"),"-","△")&amp;"】")</f>
        <v>【233.74】</v>
      </c>
      <c r="BL6" s="35">
        <f t="shared" si="3"/>
        <v>83.85</v>
      </c>
      <c r="BM6" s="35">
        <f>BM7</f>
        <v>56.82</v>
      </c>
      <c r="BN6" s="35">
        <f>BN7</f>
        <v>79.959999999999994</v>
      </c>
      <c r="BO6" s="35">
        <f>BO7</f>
        <v>91.63</v>
      </c>
      <c r="BP6" s="35">
        <f t="shared" si="3"/>
        <v>123.53</v>
      </c>
      <c r="BQ6" s="35">
        <f t="shared" si="3"/>
        <v>92.2</v>
      </c>
      <c r="BR6" s="35">
        <f t="shared" si="3"/>
        <v>103.39</v>
      </c>
      <c r="BS6" s="35">
        <f t="shared" si="3"/>
        <v>96.49</v>
      </c>
      <c r="BT6" s="35">
        <f t="shared" si="3"/>
        <v>101.92</v>
      </c>
      <c r="BU6" s="35">
        <f t="shared" si="3"/>
        <v>98.05</v>
      </c>
      <c r="BV6" s="33" t="str">
        <f>IF(BV7="-","【-】","【"&amp;SUBSTITUTE(TEXT(BV7,"#,##0.00"),"-","△")&amp;"】")</f>
        <v>【106.87】</v>
      </c>
      <c r="BW6" s="35">
        <f t="shared" si="3"/>
        <v>36.869999999999997</v>
      </c>
      <c r="BX6" s="35">
        <f>BX7</f>
        <v>63.67</v>
      </c>
      <c r="BY6" s="35">
        <f>BY7</f>
        <v>49.74</v>
      </c>
      <c r="BZ6" s="35">
        <f>BZ7</f>
        <v>49.13</v>
      </c>
      <c r="CA6" s="35">
        <f t="shared" si="3"/>
        <v>36.67</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43.82</v>
      </c>
      <c r="CI6" s="35">
        <f>CI7</f>
        <v>71.900000000000006</v>
      </c>
      <c r="CJ6" s="35">
        <f>CJ7</f>
        <v>70.75</v>
      </c>
      <c r="CK6" s="35">
        <f>CK7</f>
        <v>67.22</v>
      </c>
      <c r="CL6" s="35">
        <f t="shared" si="5"/>
        <v>62.4</v>
      </c>
      <c r="CM6" s="35">
        <f t="shared" si="5"/>
        <v>44.05</v>
      </c>
      <c r="CN6" s="35">
        <f t="shared" si="5"/>
        <v>45.51</v>
      </c>
      <c r="CO6" s="35">
        <f t="shared" si="5"/>
        <v>44.67</v>
      </c>
      <c r="CP6" s="35">
        <f t="shared" si="5"/>
        <v>41.71</v>
      </c>
      <c r="CQ6" s="35">
        <f t="shared" si="5"/>
        <v>47.02</v>
      </c>
      <c r="CR6" s="33" t="str">
        <f>IF(CR7="-","【-】","【"&amp;SUBSTITUTE(TEXT(CR7,"#,##0.00"),"-","△")&amp;"】")</f>
        <v>【53.19】</v>
      </c>
      <c r="CS6" s="35">
        <f t="shared" ref="CS6:DB6" si="6">CS7</f>
        <v>57.58</v>
      </c>
      <c r="CT6" s="35">
        <f>CT7</f>
        <v>98.56</v>
      </c>
      <c r="CU6" s="35">
        <f>CU7</f>
        <v>92.63</v>
      </c>
      <c r="CV6" s="35">
        <f>CV7</f>
        <v>89.05</v>
      </c>
      <c r="CW6" s="35">
        <f t="shared" si="6"/>
        <v>89.33</v>
      </c>
      <c r="CX6" s="35">
        <f t="shared" si="6"/>
        <v>61.85</v>
      </c>
      <c r="CY6" s="35">
        <f t="shared" si="6"/>
        <v>64.14</v>
      </c>
      <c r="CZ6" s="35">
        <f t="shared" si="6"/>
        <v>63.89</v>
      </c>
      <c r="DA6" s="35">
        <f t="shared" si="6"/>
        <v>64.7</v>
      </c>
      <c r="DB6" s="35">
        <f t="shared" si="6"/>
        <v>65.38</v>
      </c>
      <c r="DC6" s="33" t="str">
        <f>IF(DC7="-","【-】","【"&amp;SUBSTITUTE(TEXT(DC7,"#,##0.00"),"-","△")&amp;"】")</f>
        <v>【75.85】</v>
      </c>
      <c r="DD6" s="35">
        <f t="shared" ref="DD6:DM6" si="7">DD7</f>
        <v>47.48</v>
      </c>
      <c r="DE6" s="35">
        <f>DE7</f>
        <v>48.06</v>
      </c>
      <c r="DF6" s="35">
        <f>DF7</f>
        <v>44.77</v>
      </c>
      <c r="DG6" s="35">
        <f>DG7</f>
        <v>46.37</v>
      </c>
      <c r="DH6" s="35">
        <f t="shared" si="7"/>
        <v>48.38</v>
      </c>
      <c r="DI6" s="35">
        <f t="shared" si="7"/>
        <v>52.21</v>
      </c>
      <c r="DJ6" s="35">
        <f t="shared" si="7"/>
        <v>54.51</v>
      </c>
      <c r="DK6" s="35">
        <f t="shared" si="7"/>
        <v>55.38</v>
      </c>
      <c r="DL6" s="35">
        <f t="shared" si="7"/>
        <v>56.07</v>
      </c>
      <c r="DM6" s="35">
        <f t="shared" si="7"/>
        <v>55.87</v>
      </c>
      <c r="DN6" s="33" t="str">
        <f>IF(DN7="-","【-】","【"&amp;SUBSTITUTE(TEXT(DN7,"#,##0.00"),"-","△")&amp;"】")</f>
        <v>【61.17】</v>
      </c>
      <c r="DO6" s="35">
        <f t="shared" ref="DO6:DX6" si="8">DO7</f>
        <v>25.05</v>
      </c>
      <c r="DP6" s="35">
        <f>DP7</f>
        <v>11.36</v>
      </c>
      <c r="DQ6" s="35">
        <f>DQ7</f>
        <v>44.67</v>
      </c>
      <c r="DR6" s="35">
        <f>DR7</f>
        <v>44.67</v>
      </c>
      <c r="DS6" s="35">
        <f t="shared" si="8"/>
        <v>44.67</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18600</v>
      </c>
      <c r="L7" s="37" t="s">
        <v>95</v>
      </c>
      <c r="M7" s="38">
        <v>1</v>
      </c>
      <c r="N7" s="38">
        <v>11607</v>
      </c>
      <c r="O7" s="39" t="s">
        <v>96</v>
      </c>
      <c r="P7" s="39">
        <v>54.8</v>
      </c>
      <c r="Q7" s="38">
        <v>43</v>
      </c>
      <c r="R7" s="38">
        <v>16616</v>
      </c>
      <c r="S7" s="37" t="s">
        <v>97</v>
      </c>
      <c r="T7" s="40">
        <v>99.16</v>
      </c>
      <c r="U7" s="40">
        <v>65.62</v>
      </c>
      <c r="V7" s="40">
        <v>85.86</v>
      </c>
      <c r="W7" s="40">
        <v>94.81</v>
      </c>
      <c r="X7" s="40">
        <v>115.66</v>
      </c>
      <c r="Y7" s="40">
        <v>108.18</v>
      </c>
      <c r="Z7" s="40">
        <v>114.99</v>
      </c>
      <c r="AA7" s="40">
        <v>110.04</v>
      </c>
      <c r="AB7" s="40">
        <v>115</v>
      </c>
      <c r="AC7" s="41">
        <v>110.28</v>
      </c>
      <c r="AD7" s="40">
        <v>112.6</v>
      </c>
      <c r="AE7" s="40">
        <v>220.5</v>
      </c>
      <c r="AF7" s="40">
        <v>190.46</v>
      </c>
      <c r="AG7" s="40">
        <v>0</v>
      </c>
      <c r="AH7" s="40">
        <v>0</v>
      </c>
      <c r="AI7" s="40">
        <v>0</v>
      </c>
      <c r="AJ7" s="40">
        <v>79.27</v>
      </c>
      <c r="AK7" s="40">
        <v>75.56</v>
      </c>
      <c r="AL7" s="40">
        <v>68.38</v>
      </c>
      <c r="AM7" s="40">
        <v>66.13</v>
      </c>
      <c r="AN7" s="40">
        <v>70.209999999999994</v>
      </c>
      <c r="AO7" s="40">
        <v>29.72</v>
      </c>
      <c r="AP7" s="40">
        <v>335.22</v>
      </c>
      <c r="AQ7" s="40">
        <v>565.17999999999995</v>
      </c>
      <c r="AR7" s="40">
        <v>734.9</v>
      </c>
      <c r="AS7" s="40">
        <v>1060.81</v>
      </c>
      <c r="AT7" s="40">
        <v>701.33</v>
      </c>
      <c r="AU7" s="40">
        <v>680.22</v>
      </c>
      <c r="AV7" s="40">
        <v>786.06</v>
      </c>
      <c r="AW7" s="40">
        <v>771.18</v>
      </c>
      <c r="AX7" s="40">
        <v>815.18</v>
      </c>
      <c r="AY7" s="40">
        <v>808.62</v>
      </c>
      <c r="AZ7" s="40">
        <v>473</v>
      </c>
      <c r="BA7" s="40">
        <v>1583.77</v>
      </c>
      <c r="BB7" s="40">
        <v>1297.1500000000001</v>
      </c>
      <c r="BC7" s="40">
        <v>1240.3499999999999</v>
      </c>
      <c r="BD7" s="40">
        <v>1112.6099999999999</v>
      </c>
      <c r="BE7" s="40">
        <v>1066.5999999999999</v>
      </c>
      <c r="BF7" s="40">
        <v>504.73</v>
      </c>
      <c r="BG7" s="40">
        <v>450.91</v>
      </c>
      <c r="BH7" s="40">
        <v>444.01</v>
      </c>
      <c r="BI7" s="40">
        <v>413.29</v>
      </c>
      <c r="BJ7" s="40">
        <v>408.48</v>
      </c>
      <c r="BK7" s="40">
        <v>233.74</v>
      </c>
      <c r="BL7" s="40">
        <v>83.85</v>
      </c>
      <c r="BM7" s="40">
        <v>56.82</v>
      </c>
      <c r="BN7" s="40">
        <v>79.959999999999994</v>
      </c>
      <c r="BO7" s="40">
        <v>91.63</v>
      </c>
      <c r="BP7" s="40">
        <v>123.53</v>
      </c>
      <c r="BQ7" s="40">
        <v>92.2</v>
      </c>
      <c r="BR7" s="40">
        <v>103.39</v>
      </c>
      <c r="BS7" s="40">
        <v>96.49</v>
      </c>
      <c r="BT7" s="40">
        <v>101.92</v>
      </c>
      <c r="BU7" s="40">
        <v>98.05</v>
      </c>
      <c r="BV7" s="40">
        <v>106.87</v>
      </c>
      <c r="BW7" s="40">
        <v>36.869999999999997</v>
      </c>
      <c r="BX7" s="40">
        <v>63.67</v>
      </c>
      <c r="BY7" s="40">
        <v>49.74</v>
      </c>
      <c r="BZ7" s="40">
        <v>49.13</v>
      </c>
      <c r="CA7" s="40">
        <v>36.67</v>
      </c>
      <c r="CB7" s="40">
        <v>34.33</v>
      </c>
      <c r="CC7" s="40">
        <v>30.96</v>
      </c>
      <c r="CD7" s="40">
        <v>33.229999999999997</v>
      </c>
      <c r="CE7" s="40">
        <v>31.6</v>
      </c>
      <c r="CF7" s="40">
        <v>33.26</v>
      </c>
      <c r="CG7" s="40">
        <v>20.260000000000002</v>
      </c>
      <c r="CH7" s="40">
        <v>43.82</v>
      </c>
      <c r="CI7" s="40">
        <v>71.900000000000006</v>
      </c>
      <c r="CJ7" s="40">
        <v>70.75</v>
      </c>
      <c r="CK7" s="40">
        <v>67.22</v>
      </c>
      <c r="CL7" s="40">
        <v>62.4</v>
      </c>
      <c r="CM7" s="40">
        <v>44.05</v>
      </c>
      <c r="CN7" s="40">
        <v>45.51</v>
      </c>
      <c r="CO7" s="40">
        <v>44.67</v>
      </c>
      <c r="CP7" s="40">
        <v>41.71</v>
      </c>
      <c r="CQ7" s="40">
        <v>47.02</v>
      </c>
      <c r="CR7" s="40">
        <v>53.19</v>
      </c>
      <c r="CS7" s="40">
        <v>57.58</v>
      </c>
      <c r="CT7" s="40">
        <v>98.56</v>
      </c>
      <c r="CU7" s="40">
        <v>92.63</v>
      </c>
      <c r="CV7" s="40">
        <v>89.05</v>
      </c>
      <c r="CW7" s="40">
        <v>89.33</v>
      </c>
      <c r="CX7" s="40">
        <v>61.85</v>
      </c>
      <c r="CY7" s="40">
        <v>64.14</v>
      </c>
      <c r="CZ7" s="40">
        <v>63.89</v>
      </c>
      <c r="DA7" s="40">
        <v>64.7</v>
      </c>
      <c r="DB7" s="40">
        <v>65.38</v>
      </c>
      <c r="DC7" s="40">
        <v>75.849999999999994</v>
      </c>
      <c r="DD7" s="40">
        <v>47.48</v>
      </c>
      <c r="DE7" s="40">
        <v>48.06</v>
      </c>
      <c r="DF7" s="40">
        <v>44.77</v>
      </c>
      <c r="DG7" s="40">
        <v>46.37</v>
      </c>
      <c r="DH7" s="40">
        <v>48.38</v>
      </c>
      <c r="DI7" s="40">
        <v>52.21</v>
      </c>
      <c r="DJ7" s="40">
        <v>54.51</v>
      </c>
      <c r="DK7" s="40">
        <v>55.38</v>
      </c>
      <c r="DL7" s="40">
        <v>56.07</v>
      </c>
      <c r="DM7" s="40">
        <v>55.87</v>
      </c>
      <c r="DN7" s="40">
        <v>61.17</v>
      </c>
      <c r="DO7" s="40">
        <v>25.05</v>
      </c>
      <c r="DP7" s="40">
        <v>11.36</v>
      </c>
      <c r="DQ7" s="40">
        <v>44.67</v>
      </c>
      <c r="DR7" s="40">
        <v>44.67</v>
      </c>
      <c r="DS7" s="40">
        <v>44.67</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99.16</v>
      </c>
      <c r="V11" s="48">
        <f>IF(U6="-",NA(),U6)</f>
        <v>65.62</v>
      </c>
      <c r="W11" s="48">
        <f>IF(V6="-",NA(),V6)</f>
        <v>85.86</v>
      </c>
      <c r="X11" s="48">
        <f>IF(W6="-",NA(),W6)</f>
        <v>94.81</v>
      </c>
      <c r="Y11" s="48">
        <f>IF(X6="-",NA(),X6)</f>
        <v>115.66</v>
      </c>
      <c r="AE11" s="47" t="s">
        <v>23</v>
      </c>
      <c r="AF11" s="48">
        <f>IF(AE6="-",NA(),AE6)</f>
        <v>220.5</v>
      </c>
      <c r="AG11" s="48">
        <f>IF(AF6="-",NA(),AF6)</f>
        <v>190.46</v>
      </c>
      <c r="AH11" s="48">
        <f>IF(AG6="-",NA(),AG6)</f>
        <v>0</v>
      </c>
      <c r="AI11" s="48">
        <f>IF(AH6="-",NA(),AH6)</f>
        <v>0</v>
      </c>
      <c r="AJ11" s="48">
        <f>IF(AI6="-",NA(),AI6)</f>
        <v>0</v>
      </c>
      <c r="AP11" s="47" t="s">
        <v>23</v>
      </c>
      <c r="AQ11" s="48">
        <f>IF(AP6="-",NA(),AP6)</f>
        <v>335.22</v>
      </c>
      <c r="AR11" s="48">
        <f>IF(AQ6="-",NA(),AQ6)</f>
        <v>565.17999999999995</v>
      </c>
      <c r="AS11" s="48">
        <f>IF(AR6="-",NA(),AR6)</f>
        <v>734.9</v>
      </c>
      <c r="AT11" s="48">
        <f>IF(AS6="-",NA(),AS6)</f>
        <v>1060.81</v>
      </c>
      <c r="AU11" s="48">
        <f>IF(AT6="-",NA(),AT6)</f>
        <v>701.33</v>
      </c>
      <c r="BA11" s="47" t="s">
        <v>23</v>
      </c>
      <c r="BB11" s="48">
        <f>IF(BA6="-",NA(),BA6)</f>
        <v>1583.77</v>
      </c>
      <c r="BC11" s="48">
        <f>IF(BB6="-",NA(),BB6)</f>
        <v>1297.1500000000001</v>
      </c>
      <c r="BD11" s="48">
        <f>IF(BC6="-",NA(),BC6)</f>
        <v>1240.3499999999999</v>
      </c>
      <c r="BE11" s="48">
        <f>IF(BD6="-",NA(),BD6)</f>
        <v>1112.6099999999999</v>
      </c>
      <c r="BF11" s="48">
        <f>IF(BE6="-",NA(),BE6)</f>
        <v>1066.5999999999999</v>
      </c>
      <c r="BL11" s="47" t="s">
        <v>23</v>
      </c>
      <c r="BM11" s="48">
        <f>IF(BL6="-",NA(),BL6)</f>
        <v>83.85</v>
      </c>
      <c r="BN11" s="48">
        <f>IF(BM6="-",NA(),BM6)</f>
        <v>56.82</v>
      </c>
      <c r="BO11" s="48">
        <f>IF(BN6="-",NA(),BN6)</f>
        <v>79.959999999999994</v>
      </c>
      <c r="BP11" s="48">
        <f>IF(BO6="-",NA(),BO6)</f>
        <v>91.63</v>
      </c>
      <c r="BQ11" s="48">
        <f>IF(BP6="-",NA(),BP6)</f>
        <v>123.53</v>
      </c>
      <c r="BW11" s="47" t="s">
        <v>23</v>
      </c>
      <c r="BX11" s="48">
        <f>IF(BW6="-",NA(),BW6)</f>
        <v>36.869999999999997</v>
      </c>
      <c r="BY11" s="48">
        <f>IF(BX6="-",NA(),BX6)</f>
        <v>63.67</v>
      </c>
      <c r="BZ11" s="48">
        <f>IF(BY6="-",NA(),BY6)</f>
        <v>49.74</v>
      </c>
      <c r="CA11" s="48">
        <f>IF(BZ6="-",NA(),BZ6)</f>
        <v>49.13</v>
      </c>
      <c r="CB11" s="48">
        <f>IF(CA6="-",NA(),CA6)</f>
        <v>36.67</v>
      </c>
      <c r="CH11" s="47" t="s">
        <v>23</v>
      </c>
      <c r="CI11" s="48">
        <f>IF(CH6="-",NA(),CH6)</f>
        <v>43.82</v>
      </c>
      <c r="CJ11" s="48">
        <f>IF(CI6="-",NA(),CI6)</f>
        <v>71.900000000000006</v>
      </c>
      <c r="CK11" s="48">
        <f>IF(CJ6="-",NA(),CJ6)</f>
        <v>70.75</v>
      </c>
      <c r="CL11" s="48">
        <f>IF(CK6="-",NA(),CK6)</f>
        <v>67.22</v>
      </c>
      <c r="CM11" s="48">
        <f>IF(CL6="-",NA(),CL6)</f>
        <v>62.4</v>
      </c>
      <c r="CS11" s="47" t="s">
        <v>23</v>
      </c>
      <c r="CT11" s="48">
        <f>IF(CS6="-",NA(),CS6)</f>
        <v>57.58</v>
      </c>
      <c r="CU11" s="48">
        <f>IF(CT6="-",NA(),CT6)</f>
        <v>98.56</v>
      </c>
      <c r="CV11" s="48">
        <f>IF(CU6="-",NA(),CU6)</f>
        <v>92.63</v>
      </c>
      <c r="CW11" s="48">
        <f>IF(CV6="-",NA(),CV6)</f>
        <v>89.05</v>
      </c>
      <c r="CX11" s="48">
        <f>IF(CW6="-",NA(),CW6)</f>
        <v>89.33</v>
      </c>
      <c r="DD11" s="47" t="s">
        <v>23</v>
      </c>
      <c r="DE11" s="48">
        <f>IF(DD6="-",NA(),DD6)</f>
        <v>47.48</v>
      </c>
      <c r="DF11" s="48">
        <f>IF(DE6="-",NA(),DE6)</f>
        <v>48.06</v>
      </c>
      <c r="DG11" s="48">
        <f>IF(DF6="-",NA(),DF6)</f>
        <v>44.77</v>
      </c>
      <c r="DH11" s="48">
        <f>IF(DG6="-",NA(),DG6)</f>
        <v>46.37</v>
      </c>
      <c r="DI11" s="48">
        <f>IF(DH6="-",NA(),DH6)</f>
        <v>48.38</v>
      </c>
      <c r="DO11" s="47" t="s">
        <v>23</v>
      </c>
      <c r="DP11" s="48">
        <f>IF(DO6="-",NA(),DO6)</f>
        <v>25.05</v>
      </c>
      <c r="DQ11" s="48">
        <f>IF(DP6="-",NA(),DP6)</f>
        <v>11.36</v>
      </c>
      <c r="DR11" s="48">
        <f>IF(DQ6="-",NA(),DQ6)</f>
        <v>44.67</v>
      </c>
      <c r="DS11" s="48">
        <f>IF(DR6="-",NA(),DR6)</f>
        <v>44.67</v>
      </c>
      <c r="DT11" s="48">
        <f>IF(DS6="-",NA(),DS6)</f>
        <v>44.67</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2024-01-26T03:02:58Z</cp:lastPrinted>
  <dcterms:created xsi:type="dcterms:W3CDTF">2023-12-05T01:33:07Z</dcterms:created>
  <dcterms:modified xsi:type="dcterms:W3CDTF">2024-01-26T03:03:01Z</dcterms:modified>
  <cp:category/>
</cp:coreProperties>
</file>