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4\11_経営分析表の分析等について\03_回答データ\"/>
    </mc:Choice>
  </mc:AlternateContent>
  <workbookProtection workbookAlgorithmName="SHA-512" workbookHashValue="piItM48qV+TPUKy2NvE9vDvK7/vjl7+re1XTtZjP1AIAar+3KyW44neHCdcYZ00O84pJkzGq0ZSvrriusfXrHA==" workbookSaltValue="UfbipdqS/ohsQ61RWWqT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<sst xmlns="http://schemas.openxmlformats.org/spreadsheetml/2006/main" count="231" uniqueCount="117">
  <si>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</si>
  <si>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</si>
  <si>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</si>
  <si>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</si>
  <si>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</si>
  <si>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</si>
  <si>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</si>
  <si>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</si>
  <si>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</si>
  <si>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</si>
  <si>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</si>
  <si>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</si>
  <si>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</si>
  <si>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</si>
  <si>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</si>
  <si>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</si>
  <si>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</si>
  <si>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</si>
  <si>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</si>
  <si>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</si>
  <si>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</si>
  <si>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</si>
  <si>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</si>
  <si>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</si>
  <si>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</si>
  <si>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</si>
  <si>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</si>
  <si>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</si>
  <si>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</si>
  <si>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</si>
  <si>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</si>
  <si>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</si>
  <si>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</si>
  <si>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</si>
  <si>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</si>
  <si>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</si>
  <si>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</si>
  <si>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</si>
  <si>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</si>
  <si>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</si>
  <si>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</si>
  <si>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</si>
  <si>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</si>
  <si>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</si>
  <si>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</si>
  <si>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</si>
  <si>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</si>
  <si>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</si>
  <si>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</si>
  <si>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</si>
  <si>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</si>
  <si>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</si>
  <si>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</si>
  <si>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</si>
  <si>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</si>
  <si>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</si>
  <si>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</si>
  <si>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</si>
  <si>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</si>
  <si>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</si>
  <si>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</si>
  <si>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</si>
  <si>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</si>
  <si>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</si>
  <si>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</si>
  <si>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</si>
  <si>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</si>
  <si>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</si>
  <si>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</si>
  <si>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</si>
  <si>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</si>
  <si>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</si>
  <si>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</si>
  <si>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</si>
  <si>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</si>
  <si>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</si>
  <si>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</si>
  <si>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</si>
  <si>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</si>
  <si>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</si>
  <si>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</si>
  <si>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</si>
  <si>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</si>
  <si>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</si>
  <si>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</si>
  <si>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</si>
  <si>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</si>
  <si>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</si>
  <si>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</si>
  <si>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</si>
  <si>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</si>
  <si>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</si>
  <si>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</si>
  <si>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</si>
  <si>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</si>
  <si>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</si>
  <si>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</si>
  <si>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</si>
  <si>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</si>
  <si>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</si>
  <si>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</si>
  <si>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</si>
  <si>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</si>
  <si>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</si>
  <si>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</si>
  <si>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</si>
  <si>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</si>
  <si>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</si>
  <si>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</si>
  <si>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</si>
  <si>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</si>
  <si>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</si>
  <si>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</si>
  <si>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</si>
  <si>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農業集落における事業であるため事業対象地域の人口密度が低く、維持管理や設備投資などの費用を使用料収入で回収することが困難な状況であり、設備投資などについては一般会計からの補助金で一部を賄うこととしています。
　そのため、「経常収支比率」や「経費回収率」は100％を下回る値で推移しております。
　「企業債残高対事業規模比率」は、現状で未だ高い水準にあるものの、今後は、過去に高金利で借り入れた企業債の償還が順次進むため、支払利息の減少により費用が減少し、経営状況の改善が一定程度見込まれます。
　この他、「施設利用率」は、類似団体平均よりも低率で推移しており、より適正な施設規模について検討する必要があります。</t>
    <phoneticPr fontId="4"/>
  </si>
  <si>
    <t>　法定耐用年数を超過した管渠がないことから、「管渠老朽化率」及び「管渠改善率」については、0で推移しています。
　ただし、類似団体平均と比較して「有形固定資産減価償却率」が高くなっており、管渠以外の施設を中心に老朽化が一定程度進んでいる状況にあります。</t>
    <phoneticPr fontId="4"/>
  </si>
  <si>
    <t>　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</si>
</sst>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1-4FFA-86E7-A901BF1A22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A741-4FFA-86E7-A901BF1A22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46.41</c:v>
                </c:pt>
                <c:pt idx="1">
                  <c:v>45.44</c:v>
                </c:pt>
                <c:pt idx="2">
                  <c:v>46.41</c:v>
                </c:pt>
                <c:pt idx="3">
                  <c:v>44.44</c:v>
                </c:pt>
                <c:pt idx="4">
                  <c:v>45.61</c:v>
                </c:pt>
              </c:numCache>
            </c:numRef>
          </c:val>
          <c:extLst>
            <c:ext xmlns:c16="http://schemas.microsoft.com/office/drawing/2014/chart" uri="{C3380CC4-5D6E-409C-BE32-E72D297353CC}">
              <c16:uniqueId val="{00000000-6764-4E9B-BDA0-3B1A224E95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6764-4E9B-BDA0-3B1A224E95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97.65</c:v>
                </c:pt>
                <c:pt idx="1">
                  <c:v>97.7</c:v>
                </c:pt>
                <c:pt idx="2">
                  <c:v>97.71</c:v>
                </c:pt>
                <c:pt idx="3">
                  <c:v>97.75</c:v>
                </c:pt>
                <c:pt idx="4">
                  <c:v>98.22</c:v>
                </c:pt>
              </c:numCache>
            </c:numRef>
          </c:val>
          <c:extLst>
            <c:ext xmlns:c16="http://schemas.microsoft.com/office/drawing/2014/chart" uri="{C3380CC4-5D6E-409C-BE32-E72D297353CC}">
              <c16:uniqueId val="{00000000-6ADD-4B51-9395-CDF49FEAC6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6ADD-4B51-9395-CDF49FEAC6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87.58</c:v>
                </c:pt>
                <c:pt idx="1">
                  <c:v>107.92</c:v>
                </c:pt>
                <c:pt idx="2">
                  <c:v>126.77</c:v>
                </c:pt>
                <c:pt idx="3">
                  <c:v>88.73</c:v>
                </c:pt>
                <c:pt idx="4">
                  <c:v>69.89</c:v>
                </c:pt>
              </c:numCache>
            </c:numRef>
          </c:val>
          <c:extLst>
            <c:ext xmlns:c16="http://schemas.microsoft.com/office/drawing/2014/chart" uri="{C3380CC4-5D6E-409C-BE32-E72D297353CC}">
              <c16:uniqueId val="{00000000-9491-48BA-8B2B-8D396E3A6B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102.11</c:v>
                </c:pt>
                <c:pt idx="4">
                  <c:v>101.91</c:v>
                </c:pt>
              </c:numCache>
            </c:numRef>
          </c:val>
          <c:smooth val="0"/>
          <c:extLst>
            <c:ext xmlns:c16="http://schemas.microsoft.com/office/drawing/2014/chart" uri="{C3380CC4-5D6E-409C-BE32-E72D297353CC}">
              <c16:uniqueId val="{00000001-9491-48BA-8B2B-8D396E3A6B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38.299999999999997</c:v>
                </c:pt>
                <c:pt idx="1">
                  <c:v>40.56</c:v>
                </c:pt>
                <c:pt idx="2">
                  <c:v>42.73</c:v>
                </c:pt>
                <c:pt idx="3">
                  <c:v>44.71</c:v>
                </c:pt>
                <c:pt idx="4">
                  <c:v>46.64</c:v>
                </c:pt>
              </c:numCache>
            </c:numRef>
          </c:val>
          <c:extLst>
            <c:ext xmlns:c16="http://schemas.microsoft.com/office/drawing/2014/chart" uri="{C3380CC4-5D6E-409C-BE32-E72D297353CC}">
              <c16:uniqueId val="{00000000-4CB9-45EF-9005-5C79EF8248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28.12</c:v>
                </c:pt>
                <c:pt idx="4">
                  <c:v>28.79</c:v>
                </c:pt>
              </c:numCache>
            </c:numRef>
          </c:val>
          <c:smooth val="0"/>
          <c:extLst>
            <c:ext xmlns:c16="http://schemas.microsoft.com/office/drawing/2014/chart" uri="{C3380CC4-5D6E-409C-BE32-E72D297353CC}">
              <c16:uniqueId val="{00000001-4CB9-45EF-9005-5C79EF8248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3-4D14-AD3A-655FB7F56E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F3-4D14-AD3A-655FB7F56E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163.96</c:v>
                </c:pt>
                <c:pt idx="1">
                  <c:v>155.47999999999999</c:v>
                </c:pt>
                <c:pt idx="2">
                  <c:v>174.21</c:v>
                </c:pt>
                <c:pt idx="3">
                  <c:v>364.47</c:v>
                </c:pt>
                <c:pt idx="4">
                  <c:v>307.18</c:v>
                </c:pt>
              </c:numCache>
            </c:numRef>
          </c:val>
          <c:extLst>
            <c:ext xmlns:c16="http://schemas.microsoft.com/office/drawing/2014/chart" uri="{C3380CC4-5D6E-409C-BE32-E72D297353CC}">
              <c16:uniqueId val="{00000000-0D08-4B09-959B-411385B91E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124.9</c:v>
                </c:pt>
                <c:pt idx="4">
                  <c:v>124.8</c:v>
                </c:pt>
              </c:numCache>
            </c:numRef>
          </c:val>
          <c:smooth val="0"/>
          <c:extLst>
            <c:ext xmlns:c16="http://schemas.microsoft.com/office/drawing/2014/chart" uri="{C3380CC4-5D6E-409C-BE32-E72D297353CC}">
              <c16:uniqueId val="{00000001-0D08-4B09-959B-411385B91E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-6.61</c:v>
                </c:pt>
                <c:pt idx="1">
                  <c:v>-6.1</c:v>
                </c:pt>
                <c:pt idx="2">
                  <c:v>-8.74</c:v>
                </c:pt>
                <c:pt idx="3">
                  <c:v>-18.93</c:v>
                </c:pt>
                <c:pt idx="4">
                  <c:v>-12.19</c:v>
                </c:pt>
              </c:numCache>
            </c:numRef>
          </c:val>
          <c:extLst>
            <c:ext xmlns:c16="http://schemas.microsoft.com/office/drawing/2014/chart" uri="{C3380CC4-5D6E-409C-BE32-E72D297353CC}">
              <c16:uniqueId val="{00000000-6FC6-419A-910D-23A4C09232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33.58</c:v>
                </c:pt>
                <c:pt idx="4">
                  <c:v>35.42</c:v>
                </c:pt>
              </c:numCache>
            </c:numRef>
          </c:val>
          <c:smooth val="0"/>
          <c:extLst>
            <c:ext xmlns:c16="http://schemas.microsoft.com/office/drawing/2014/chart" uri="{C3380CC4-5D6E-409C-BE32-E72D297353CC}">
              <c16:uniqueId val="{00000001-6FC6-419A-910D-23A4C09232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7688.1</c:v>
                </c:pt>
                <c:pt idx="1">
                  <c:v>7339.02</c:v>
                </c:pt>
                <c:pt idx="2">
                  <c:v>6831.11</c:v>
                </c:pt>
                <c:pt idx="3">
                  <c:v>6382.22</c:v>
                </c:pt>
                <c:pt idx="4">
                  <c:v>5848.86</c:v>
                </c:pt>
              </c:numCache>
            </c:numRef>
          </c:val>
          <c:extLst>
            <c:ext xmlns:c16="http://schemas.microsoft.com/office/drawing/2014/chart" uri="{C3380CC4-5D6E-409C-BE32-E72D297353CC}">
              <c16:uniqueId val="{00000000-BA19-432B-8832-D813980AE0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BA19-432B-8832-D813980AE0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13.25</c:v>
                </c:pt>
                <c:pt idx="1">
                  <c:v>14.25</c:v>
                </c:pt>
                <c:pt idx="2">
                  <c:v>14.55</c:v>
                </c:pt>
                <c:pt idx="3">
                  <c:v>15.1</c:v>
                </c:pt>
                <c:pt idx="4">
                  <c:v>15.2</c:v>
                </c:pt>
              </c:numCache>
            </c:numRef>
          </c:val>
          <c:extLst>
            <c:ext xmlns:c16="http://schemas.microsoft.com/office/drawing/2014/chart" uri="{C3380CC4-5D6E-409C-BE32-E72D297353CC}">
              <c16:uniqueId val="{00000000-A551-4133-B6E8-7D4541936A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A551-4133-B6E8-7D4541936A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885.08</c:v>
                </c:pt>
                <c:pt idx="1">
                  <c:v>819.29</c:v>
                </c:pt>
                <c:pt idx="2">
                  <c:v>770.88</c:v>
                </c:pt>
                <c:pt idx="3">
                  <c:v>768.26</c:v>
                </c:pt>
                <c:pt idx="4">
                  <c:v>766.94</c:v>
                </c:pt>
              </c:numCache>
            </c:numRef>
          </c:val>
          <c:extLst>
            <c:ext xmlns:c16="http://schemas.microsoft.com/office/drawing/2014/chart" uri="{C3380CC4-5D6E-409C-BE32-E72D297353CC}">
              <c16:uniqueId val="{00000000-8A53-4788-855C-A61175DEBC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8A53-4788-855C-A61175DEBC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仙台市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1067486</v>
      </c>
      <c r="AM8" s="55"/>
      <c r="AN8" s="55"/>
      <c r="AO8" s="55"/>
      <c r="AP8" s="55"/>
      <c r="AQ8" s="55"/>
      <c r="AR8" s="55"/>
      <c r="AS8" s="55"/>
      <c r="AT8" s="54">
        <f>データ!T6</f>
        <v>786.35</v>
      </c>
      <c r="AU8" s="54"/>
      <c r="AV8" s="54"/>
      <c r="AW8" s="54"/>
      <c r="AX8" s="54"/>
      <c r="AY8" s="54"/>
      <c r="AZ8" s="54"/>
      <c r="BA8" s="54"/>
      <c r="BB8" s="54">
        <f>データ!U6</f>
        <v>1357.52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51.53</v>
      </c>
      <c r="J10" s="54"/>
      <c r="K10" s="54"/>
      <c r="L10" s="54"/>
      <c r="M10" s="54"/>
      <c r="N10" s="54"/>
      <c r="O10" s="54"/>
      <c r="P10" s="54">
        <f>データ!P6</f>
        <v>0.45</v>
      </c>
      <c r="Q10" s="54"/>
      <c r="R10" s="54"/>
      <c r="S10" s="54"/>
      <c r="T10" s="54"/>
      <c r="U10" s="54"/>
      <c r="V10" s="54"/>
      <c r="W10" s="54">
        <f>データ!Q6</f>
        <v>80.31</v>
      </c>
      <c r="X10" s="54"/>
      <c r="Y10" s="54"/>
      <c r="Z10" s="54"/>
      <c r="AA10" s="54"/>
      <c r="AB10" s="54"/>
      <c r="AC10" s="54"/>
      <c r="AD10" s="55">
        <f>データ!R6</f>
        <v>1917</v>
      </c>
      <c r="AE10" s="55"/>
      <c r="AF10" s="55"/>
      <c r="AG10" s="55"/>
      <c r="AH10" s="55"/>
      <c r="AI10" s="55"/>
      <c r="AJ10" s="55"/>
      <c r="AK10" s="2"/>
      <c r="AL10" s="55">
        <f>データ!V6</f>
        <v>4825</v>
      </c>
      <c r="AM10" s="55"/>
      <c r="AN10" s="55"/>
      <c r="AO10" s="55"/>
      <c r="AP10" s="55"/>
      <c r="AQ10" s="55"/>
      <c r="AR10" s="55"/>
      <c r="AS10" s="55"/>
      <c r="AT10" s="54">
        <f>データ!W6</f>
        <v>3.58</v>
      </c>
      <c r="AU10" s="54"/>
      <c r="AV10" s="54"/>
      <c r="AW10" s="54"/>
      <c r="AX10" s="54"/>
      <c r="AY10" s="54"/>
      <c r="AZ10" s="54"/>
      <c r="BA10" s="54"/>
      <c r="BB10" s="54">
        <f>データ!X6</f>
        <v>1347.77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W5um+5ffD+dlN0aAHoxm7kc9VlAW084S0F4Ix6jR6HdwNfVH7YfVcOBjfeL0HeMok8mnEaVe3x/FKgrUhuOcg==" saltValue="tyAcJHzh0lJsogdtpKuq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41009</v>
      </c>
      <c r="D6" s="19">
        <f t="shared" si="3"/>
        <v>46</v>
      </c>
      <c r="E6" s="19">
        <f t="shared" si="3"/>
        <v>17</v>
      </c>
      <c r="F6" s="19">
        <f t="shared" si="3"/>
        <v>5</v>
      </c>
      <c r="G6" s="19">
        <f t="shared" si="3"/>
        <v>0</v>
      </c>
      <c r="H6" s="19" t="str">
        <f t="shared" si="3"/>
        <v>宮城県　仙台市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51.53</v>
      </c>
      <c r="P6" s="20">
        <f t="shared" si="3"/>
        <v>0.45</v>
      </c>
      <c r="Q6" s="20">
        <f t="shared" si="3"/>
        <v>80.31</v>
      </c>
      <c r="R6" s="20">
        <f t="shared" si="3"/>
        <v>1917</v>
      </c>
      <c r="S6" s="20">
        <f t="shared" si="3"/>
        <v>1067486</v>
      </c>
      <c r="T6" s="20">
        <f t="shared" si="3"/>
        <v>786.35</v>
      </c>
      <c r="U6" s="20">
        <f t="shared" si="3"/>
        <v>1357.52</v>
      </c>
      <c r="V6" s="20">
        <f t="shared" si="3"/>
        <v>4825</v>
      </c>
      <c r="W6" s="20">
        <f t="shared" si="3"/>
        <v>3.58</v>
      </c>
      <c r="X6" s="20">
        <f t="shared" si="3"/>
        <v>1347.77</v>
      </c>
      <c r="Y6" s="21">
        <f>IF(Y7="",NA(),Y7)</f>
        <v>87.58</v>
      </c>
      <c r="Z6" s="21">
        <f t="shared" ref="Z6:AH6" si="4">IF(Z7="",NA(),Z7)</f>
        <v>107.92</v>
      </c>
      <c r="AA6" s="21">
        <f t="shared" si="4"/>
        <v>126.77</v>
      </c>
      <c r="AB6" s="21">
        <f t="shared" si="4"/>
        <v>88.73</v>
      </c>
      <c r="AC6" s="21">
        <f t="shared" si="4"/>
        <v>69.89</v>
      </c>
      <c r="AD6" s="21">
        <f t="shared" si="4"/>
        <v>101.77</v>
      </c>
      <c r="AE6" s="21">
        <f t="shared" si="4"/>
        <v>103.6</v>
      </c>
      <c r="AF6" s="21">
        <f t="shared" si="4"/>
        <v>106.37</v>
      </c>
      <c r="AG6" s="21">
        <f t="shared" si="4"/>
        <v>102.11</v>
      </c>
      <c r="AH6" s="21">
        <f t="shared" si="4"/>
        <v>101.91</v>
      </c>
      <c r="AI6" s="20" t="str">
        <f>IF(AI7="","",IF(AI7="-","【-】","【"&amp;SUBSTITUTE(TEXT(AI7,"#,##0.00"),"-","△")&amp;"】"))</f>
        <v>【103.61】</v>
      </c>
      <c r="AJ6" s="21">
        <f>IF(AJ7="",NA(),AJ7)</f>
        <v>163.96</v>
      </c>
      <c r="AK6" s="21">
        <f t="shared" ref="AK6:AS6" si="5">IF(AK7="",NA(),AK7)</f>
        <v>155.47999999999999</v>
      </c>
      <c r="AL6" s="21">
        <f t="shared" si="5"/>
        <v>174.21</v>
      </c>
      <c r="AM6" s="21">
        <f t="shared" si="5"/>
        <v>364.47</v>
      </c>
      <c r="AN6" s="21">
        <f t="shared" si="5"/>
        <v>307.18</v>
      </c>
      <c r="AO6" s="21">
        <f t="shared" si="5"/>
        <v>227.4</v>
      </c>
      <c r="AP6" s="21">
        <f t="shared" si="5"/>
        <v>193.99</v>
      </c>
      <c r="AQ6" s="21">
        <f t="shared" si="5"/>
        <v>139.02000000000001</v>
      </c>
      <c r="AR6" s="21">
        <f t="shared" si="5"/>
        <v>124.9</v>
      </c>
      <c r="AS6" s="21">
        <f t="shared" si="5"/>
        <v>124.8</v>
      </c>
      <c r="AT6" s="20" t="str">
        <f>IF(AT7="","",IF(AT7="-","【-】","【"&amp;SUBSTITUTE(TEXT(AT7,"#,##0.00"),"-","△")&amp;"】"))</f>
        <v>【133.62】</v>
      </c>
      <c r="AU6" s="21">
        <f>IF(AU7="",NA(),AU7)</f>
        <v>-6.61</v>
      </c>
      <c r="AV6" s="21">
        <f t="shared" ref="AV6:BD6" si="6">IF(AV7="",NA(),AV7)</f>
        <v>-6.1</v>
      </c>
      <c r="AW6" s="21">
        <f t="shared" si="6"/>
        <v>-8.74</v>
      </c>
      <c r="AX6" s="21">
        <f t="shared" si="6"/>
        <v>-18.93</v>
      </c>
      <c r="AY6" s="21">
        <f t="shared" si="6"/>
        <v>-12.19</v>
      </c>
      <c r="AZ6" s="21">
        <f t="shared" si="6"/>
        <v>29.54</v>
      </c>
      <c r="BA6" s="21">
        <f t="shared" si="6"/>
        <v>26.99</v>
      </c>
      <c r="BB6" s="21">
        <f t="shared" si="6"/>
        <v>29.13</v>
      </c>
      <c r="BC6" s="21">
        <f t="shared" si="6"/>
        <v>33.58</v>
      </c>
      <c r="BD6" s="21">
        <f t="shared" si="6"/>
        <v>35.42</v>
      </c>
      <c r="BE6" s="20" t="str">
        <f>IF(BE7="","",IF(BE7="-","【-】","【"&amp;SUBSTITUTE(TEXT(BE7,"#,##0.00"),"-","△")&amp;"】"))</f>
        <v>【36.94】</v>
      </c>
      <c r="BF6" s="21">
        <f>IF(BF7="",NA(),BF7)</f>
        <v>7688.1</v>
      </c>
      <c r="BG6" s="21">
        <f t="shared" ref="BG6:BO6" si="7">IF(BG7="",NA(),BG7)</f>
        <v>7339.02</v>
      </c>
      <c r="BH6" s="21">
        <f t="shared" si="7"/>
        <v>6831.11</v>
      </c>
      <c r="BI6" s="21">
        <f t="shared" si="7"/>
        <v>6382.22</v>
      </c>
      <c r="BJ6" s="21">
        <f t="shared" si="7"/>
        <v>5848.86</v>
      </c>
      <c r="BK6" s="21">
        <f t="shared" si="7"/>
        <v>789.46</v>
      </c>
      <c r="BL6" s="21">
        <f t="shared" si="7"/>
        <v>826.83</v>
      </c>
      <c r="BM6" s="21">
        <f t="shared" si="7"/>
        <v>867.83</v>
      </c>
      <c r="BN6" s="21">
        <f t="shared" si="7"/>
        <v>778.81</v>
      </c>
      <c r="BO6" s="21">
        <f t="shared" si="7"/>
        <v>718.49</v>
      </c>
      <c r="BP6" s="20" t="str">
        <f>IF(BP7="","",IF(BP7="-","【-】","【"&amp;SUBSTITUTE(TEXT(BP7,"#,##0.00"),"-","△")&amp;"】"))</f>
        <v>【809.19】</v>
      </c>
      <c r="BQ6" s="21">
        <f>IF(BQ7="",NA(),BQ7)</f>
        <v>13.25</v>
      </c>
      <c r="BR6" s="21">
        <f t="shared" ref="BR6:BZ6" si="8">IF(BR7="",NA(),BR7)</f>
        <v>14.25</v>
      </c>
      <c r="BS6" s="21">
        <f t="shared" si="8"/>
        <v>14.55</v>
      </c>
      <c r="BT6" s="21">
        <f t="shared" si="8"/>
        <v>15.1</v>
      </c>
      <c r="BU6" s="21">
        <f t="shared" si="8"/>
        <v>15.2</v>
      </c>
      <c r="BV6" s="21">
        <f t="shared" si="8"/>
        <v>57.77</v>
      </c>
      <c r="BW6" s="21">
        <f t="shared" si="8"/>
        <v>57.31</v>
      </c>
      <c r="BX6" s="21">
        <f t="shared" si="8"/>
        <v>57.08</v>
      </c>
      <c r="BY6" s="21">
        <f t="shared" si="8"/>
        <v>67.23</v>
      </c>
      <c r="BZ6" s="21">
        <f t="shared" si="8"/>
        <v>61.82</v>
      </c>
      <c r="CA6" s="20" t="str">
        <f>IF(CA7="","",IF(CA7="-","【-】","【"&amp;SUBSTITUTE(TEXT(CA7,"#,##0.00"),"-","△")&amp;"】"))</f>
        <v>【57.02】</v>
      </c>
      <c r="CB6" s="21">
        <f>IF(CB7="",NA(),CB7)</f>
        <v>885.08</v>
      </c>
      <c r="CC6" s="21">
        <f t="shared" ref="CC6:CK6" si="9">IF(CC7="",NA(),CC7)</f>
        <v>819.29</v>
      </c>
      <c r="CD6" s="21">
        <f t="shared" si="9"/>
        <v>770.88</v>
      </c>
      <c r="CE6" s="21">
        <f t="shared" si="9"/>
        <v>768.26</v>
      </c>
      <c r="CF6" s="21">
        <f t="shared" si="9"/>
        <v>766.94</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46.41</v>
      </c>
      <c r="CN6" s="21">
        <f t="shared" ref="CN6:CV6" si="10">IF(CN7="",NA(),CN7)</f>
        <v>45.44</v>
      </c>
      <c r="CO6" s="21">
        <f t="shared" si="10"/>
        <v>46.41</v>
      </c>
      <c r="CP6" s="21">
        <f t="shared" si="10"/>
        <v>44.44</v>
      </c>
      <c r="CQ6" s="21">
        <f t="shared" si="10"/>
        <v>45.61</v>
      </c>
      <c r="CR6" s="21">
        <f t="shared" si="10"/>
        <v>50.68</v>
      </c>
      <c r="CS6" s="21">
        <f t="shared" si="10"/>
        <v>50.14</v>
      </c>
      <c r="CT6" s="21">
        <f t="shared" si="10"/>
        <v>54.83</v>
      </c>
      <c r="CU6" s="21">
        <f t="shared" si="10"/>
        <v>54.54</v>
      </c>
      <c r="CV6" s="21">
        <f t="shared" si="10"/>
        <v>52.9</v>
      </c>
      <c r="CW6" s="20" t="str">
        <f>IF(CW7="","",IF(CW7="-","【-】","【"&amp;SUBSTITUTE(TEXT(CW7,"#,##0.00"),"-","△")&amp;"】"))</f>
        <v>【52.55】</v>
      </c>
      <c r="CX6" s="21">
        <f>IF(CX7="",NA(),CX7)</f>
        <v>97.65</v>
      </c>
      <c r="CY6" s="21">
        <f t="shared" ref="CY6:DG6" si="11">IF(CY7="",NA(),CY7)</f>
        <v>97.7</v>
      </c>
      <c r="CZ6" s="21">
        <f t="shared" si="11"/>
        <v>97.71</v>
      </c>
      <c r="DA6" s="21">
        <f t="shared" si="11"/>
        <v>97.75</v>
      </c>
      <c r="DB6" s="21">
        <f t="shared" si="11"/>
        <v>98.22</v>
      </c>
      <c r="DC6" s="21">
        <f t="shared" si="11"/>
        <v>84.86</v>
      </c>
      <c r="DD6" s="21">
        <f t="shared" si="11"/>
        <v>84.98</v>
      </c>
      <c r="DE6" s="21">
        <f t="shared" si="11"/>
        <v>84.7</v>
      </c>
      <c r="DF6" s="21">
        <f t="shared" si="11"/>
        <v>90.3</v>
      </c>
      <c r="DG6" s="21">
        <f t="shared" si="11"/>
        <v>90.3</v>
      </c>
      <c r="DH6" s="20" t="str">
        <f>IF(DH7="","",IF(DH7="-","【-】","【"&amp;SUBSTITUTE(TEXT(DH7,"#,##0.00"),"-","△")&amp;"】"))</f>
        <v>【87.30】</v>
      </c>
      <c r="DI6" s="21">
        <f>IF(DI7="",NA(),DI7)</f>
        <v>38.299999999999997</v>
      </c>
      <c r="DJ6" s="21">
        <f t="shared" ref="DJ6:DR6" si="12">IF(DJ7="",NA(),DJ7)</f>
        <v>40.56</v>
      </c>
      <c r="DK6" s="21">
        <f t="shared" si="12"/>
        <v>42.73</v>
      </c>
      <c r="DL6" s="21">
        <f t="shared" si="12"/>
        <v>44.71</v>
      </c>
      <c r="DM6" s="21">
        <f t="shared" si="12"/>
        <v>46.64</v>
      </c>
      <c r="DN6" s="21">
        <f t="shared" si="12"/>
        <v>24.13</v>
      </c>
      <c r="DO6" s="21">
        <f t="shared" si="12"/>
        <v>23.06</v>
      </c>
      <c r="DP6" s="21">
        <f t="shared" si="12"/>
        <v>20.34</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41009</v>
      </c>
      <c r="D7" s="23">
        <v>46</v>
      </c>
      <c r="E7" s="23">
        <v>17</v>
      </c>
      <c r="F7" s="23">
        <v>5</v>
      </c>
      <c r="G7" s="23">
        <v>0</v>
      </c>
      <c r="H7" s="23" t="s">
        <v>96</v>
      </c>
      <c r="I7" s="23" t="s">
        <v>97</v>
      </c>
      <c r="J7" s="23" t="s">
        <v>98</v>
      </c>
      <c r="K7" s="23" t="s">
        <v>99</v>
      </c>
      <c r="L7" s="23" t="s">
        <v>100</v>
      </c>
      <c r="M7" s="23" t="s">
        <v>101</v>
      </c>
      <c r="N7" s="24" t="s">
        <v>102</v>
      </c>
      <c r="O7" s="24">
        <v>51.53</v>
      </c>
      <c r="P7" s="24">
        <v>0.45</v>
      </c>
      <c r="Q7" s="24">
        <v>80.31</v>
      </c>
      <c r="R7" s="24">
        <v>1917</v>
      </c>
      <c r="S7" s="24">
        <v>1067486</v>
      </c>
      <c r="T7" s="24">
        <v>786.35</v>
      </c>
      <c r="U7" s="24">
        <v>1357.52</v>
      </c>
      <c r="V7" s="24">
        <v>4825</v>
      </c>
      <c r="W7" s="24">
        <v>3.58</v>
      </c>
      <c r="X7" s="24">
        <v>1347.77</v>
      </c>
      <c r="Y7" s="24">
        <v>87.58</v>
      </c>
      <c r="Z7" s="24">
        <v>107.92</v>
      </c>
      <c r="AA7" s="24">
        <v>126.77</v>
      </c>
      <c r="AB7" s="24">
        <v>88.73</v>
      </c>
      <c r="AC7" s="24">
        <v>69.89</v>
      </c>
      <c r="AD7" s="24">
        <v>101.77</v>
      </c>
      <c r="AE7" s="24">
        <v>103.6</v>
      </c>
      <c r="AF7" s="24">
        <v>106.37</v>
      </c>
      <c r="AG7" s="24">
        <v>102.11</v>
      </c>
      <c r="AH7" s="24">
        <v>101.91</v>
      </c>
      <c r="AI7" s="24">
        <v>103.61</v>
      </c>
      <c r="AJ7" s="24">
        <v>163.96</v>
      </c>
      <c r="AK7" s="24">
        <v>155.47999999999999</v>
      </c>
      <c r="AL7" s="24">
        <v>174.21</v>
      </c>
      <c r="AM7" s="24">
        <v>364.47</v>
      </c>
      <c r="AN7" s="24">
        <v>307.18</v>
      </c>
      <c r="AO7" s="24">
        <v>227.4</v>
      </c>
      <c r="AP7" s="24">
        <v>193.99</v>
      </c>
      <c r="AQ7" s="24">
        <v>139.02000000000001</v>
      </c>
      <c r="AR7" s="24">
        <v>124.9</v>
      </c>
      <c r="AS7" s="24">
        <v>124.8</v>
      </c>
      <c r="AT7" s="24">
        <v>133.62</v>
      </c>
      <c r="AU7" s="24">
        <v>-6.61</v>
      </c>
      <c r="AV7" s="24">
        <v>-6.1</v>
      </c>
      <c r="AW7" s="24">
        <v>-8.74</v>
      </c>
      <c r="AX7" s="24">
        <v>-18.93</v>
      </c>
      <c r="AY7" s="24">
        <v>-12.19</v>
      </c>
      <c r="AZ7" s="24">
        <v>29.54</v>
      </c>
      <c r="BA7" s="24">
        <v>26.99</v>
      </c>
      <c r="BB7" s="24">
        <v>29.13</v>
      </c>
      <c r="BC7" s="24">
        <v>33.58</v>
      </c>
      <c r="BD7" s="24">
        <v>35.42</v>
      </c>
      <c r="BE7" s="24">
        <v>36.94</v>
      </c>
      <c r="BF7" s="24">
        <v>7688.1</v>
      </c>
      <c r="BG7" s="24">
        <v>7339.02</v>
      </c>
      <c r="BH7" s="24">
        <v>6831.11</v>
      </c>
      <c r="BI7" s="24">
        <v>6382.22</v>
      </c>
      <c r="BJ7" s="24">
        <v>5848.86</v>
      </c>
      <c r="BK7" s="24">
        <v>789.46</v>
      </c>
      <c r="BL7" s="24">
        <v>826.83</v>
      </c>
      <c r="BM7" s="24">
        <v>867.83</v>
      </c>
      <c r="BN7" s="24">
        <v>778.81</v>
      </c>
      <c r="BO7" s="24">
        <v>718.49</v>
      </c>
      <c r="BP7" s="24">
        <v>809.19</v>
      </c>
      <c r="BQ7" s="24">
        <v>13.25</v>
      </c>
      <c r="BR7" s="24">
        <v>14.25</v>
      </c>
      <c r="BS7" s="24">
        <v>14.55</v>
      </c>
      <c r="BT7" s="24">
        <v>15.1</v>
      </c>
      <c r="BU7" s="24">
        <v>15.2</v>
      </c>
      <c r="BV7" s="24">
        <v>57.77</v>
      </c>
      <c r="BW7" s="24">
        <v>57.31</v>
      </c>
      <c r="BX7" s="24">
        <v>57.08</v>
      </c>
      <c r="BY7" s="24">
        <v>67.23</v>
      </c>
      <c r="BZ7" s="24">
        <v>61.82</v>
      </c>
      <c r="CA7" s="24">
        <v>57.02</v>
      </c>
      <c r="CB7" s="24">
        <v>885.08</v>
      </c>
      <c r="CC7" s="24">
        <v>819.29</v>
      </c>
      <c r="CD7" s="24">
        <v>770.88</v>
      </c>
      <c r="CE7" s="24">
        <v>768.26</v>
      </c>
      <c r="CF7" s="24">
        <v>766.94</v>
      </c>
      <c r="CG7" s="24">
        <v>274.35000000000002</v>
      </c>
      <c r="CH7" s="24">
        <v>273.52</v>
      </c>
      <c r="CI7" s="24">
        <v>274.99</v>
      </c>
      <c r="CJ7" s="24">
        <v>228.21</v>
      </c>
      <c r="CK7" s="24">
        <v>246.9</v>
      </c>
      <c r="CL7" s="24">
        <v>273.68</v>
      </c>
      <c r="CM7" s="24">
        <v>46.41</v>
      </c>
      <c r="CN7" s="24">
        <v>45.44</v>
      </c>
      <c r="CO7" s="24">
        <v>46.41</v>
      </c>
      <c r="CP7" s="24">
        <v>44.44</v>
      </c>
      <c r="CQ7" s="24">
        <v>45.61</v>
      </c>
      <c r="CR7" s="24">
        <v>50.68</v>
      </c>
      <c r="CS7" s="24">
        <v>50.14</v>
      </c>
      <c r="CT7" s="24">
        <v>54.83</v>
      </c>
      <c r="CU7" s="24">
        <v>54.54</v>
      </c>
      <c r="CV7" s="24">
        <v>52.9</v>
      </c>
      <c r="CW7" s="24">
        <v>52.55</v>
      </c>
      <c r="CX7" s="24">
        <v>97.65</v>
      </c>
      <c r="CY7" s="24">
        <v>97.7</v>
      </c>
      <c r="CZ7" s="24">
        <v>97.71</v>
      </c>
      <c r="DA7" s="24">
        <v>97.75</v>
      </c>
      <c r="DB7" s="24">
        <v>98.22</v>
      </c>
      <c r="DC7" s="24">
        <v>84.86</v>
      </c>
      <c r="DD7" s="24">
        <v>84.98</v>
      </c>
      <c r="DE7" s="24">
        <v>84.7</v>
      </c>
      <c r="DF7" s="24">
        <v>90.3</v>
      </c>
      <c r="DG7" s="24">
        <v>90.3</v>
      </c>
      <c r="DH7" s="24">
        <v>87.3</v>
      </c>
      <c r="DI7" s="24">
        <v>38.299999999999997</v>
      </c>
      <c r="DJ7" s="24">
        <v>40.56</v>
      </c>
      <c r="DK7" s="24">
        <v>42.73</v>
      </c>
      <c r="DL7" s="24">
        <v>44.71</v>
      </c>
      <c r="DM7" s="24">
        <v>46.64</v>
      </c>
      <c r="DN7" s="24">
        <v>24.13</v>
      </c>
      <c r="DO7" s="24">
        <v>23.06</v>
      </c>
      <c r="DP7" s="24">
        <v>20.34</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2024-01-24T07:19:10Z</cp:lastPrinted>
  <dcterms:created xsi:type="dcterms:W3CDTF">2023-12-12T00:59:47Z</dcterms:created>
  <dcterms:modified xsi:type="dcterms:W3CDTF">2024-01-24T07:19:12Z</dcterms:modified>
  <cp:category/>
</cp:coreProperties>
</file>