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環境創造局\03下水道事業マネジメント課\400_下水道経営\200_各種統計、調査もの\11 経営比較分析(総務省)\R04経営比較分析表\240117_【依頼：1 31(水)】公営企業に係る経営比較分析表（令和４年度決算）の分析等について（依頼）\"/>
    </mc:Choice>
  </mc:AlternateContent>
  <workbookProtection workbookAlgorithmName="SHA-512" workbookHashValue="X6t0HzQ0CVDZOIZG00jJBimN14fCQ4cnx68/azrTXmZvXTImWiOc7c9DGQvjEkaOCGNTkNZBLyQux65Vnh+b0Q==" workbookSaltValue="wOzqwwoJMXA/hmE1e9wM2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<sst xmlns="http://schemas.openxmlformats.org/spreadsheetml/2006/main" count="231" uniqueCount="118">
  <si>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</si>
  <si>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</si>
  <si>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</si>
  <si>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</si>
  <si>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</si>
  <si>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</si>
  <si>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</si>
  <si>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</si>
  <si>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</si>
  <si>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</si>
  <si>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</si>
  <si>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</si>
  <si>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</si>
  <si>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</si>
  <si>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</si>
  <si>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</si>
  <si>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</si>
  <si>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</si>
  <si>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</si>
  <si>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</si>
  <si>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</si>
  <si>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</si>
  <si>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</si>
  <si>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</si>
  <si>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</si>
  <si>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</si>
  <si>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</si>
  <si>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</si>
  <si>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</si>
  <si>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</si>
  <si>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</si>
  <si>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</si>
  <si>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</si>
  <si>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</si>
  <si>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</si>
  <si>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</si>
  <si>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</si>
  <si>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</si>
  <si>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</si>
  <si>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</si>
  <si>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</si>
  <si>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</si>
  <si>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</si>
  <si>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</si>
  <si>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</si>
  <si>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</si>
  <si>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</si>
  <si>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</si>
  <si>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</si>
  <si>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</si>
  <si>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</si>
  <si>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</si>
  <si>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</si>
  <si>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</si>
  <si>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</si>
  <si>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</si>
  <si>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</si>
  <si>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</si>
  <si>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</si>
  <si>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</si>
  <si>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</si>
  <si>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</si>
  <si>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</si>
  <si>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</si>
  <si>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</si>
  <si>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</si>
  <si>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</si>
  <si>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</si>
  <si>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</si>
  <si>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</si>
  <si>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</si>
  <si>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</si>
  <si>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</si>
  <si>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</si>
  <si>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</si>
  <si>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</si>
  <si>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</si>
  <si>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</si>
  <si>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</si>
  <si>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</si>
  <si>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</si>
  <si>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</si>
  <si>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</si>
  <si>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</si>
  <si>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</si>
  <si>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</si>
  <si>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</si>
  <si>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</si>
  <si>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</si>
  <si>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</si>
  <si>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</si>
  <si>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</si>
  <si>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</si>
  <si>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</si>
  <si>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</si>
  <si>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</si>
  <si>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</si>
  <si>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</si>
  <si>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</si>
  <si>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</si>
  <si>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</si>
  <si>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</si>
  <si>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</si>
  <si>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</si>
  <si>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</si>
  <si>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</si>
  <si>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</si>
  <si>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</si>
  <si>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</si>
  <si>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</si>
  <si>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</si>
  <si>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</si>
  <si>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</si>
  <si>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</si>
  <si>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</si>
  <si>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本市では、昭和40年代以降、集中的に多額の建設投資を行った結果、管きょ延長は約11,900㎞に達するなど膨大な資産を有しています。
①有形固定資産減価償却率
　数値が高いほど耐用年数に近い資産が多いことを示し、資産の老朽化度合いを示す指標です。本市の数値は、政令指定都市平均（51.54％）と比較して耐用年数を迎える施設が増加しつつあり、老朽化が進んでいます。そのため、施設の状態を適切に把握し、事故やトラブルを未然に防ぐ予防保全型維持管理と計画的な再整備を進めます。
②管渠老朽化率
　下水道施設のうち、管きょの総延長に対し、老朽化している割合を示す指標です。現時点では、政令指定都市平均（15.06％）を下回っていますが、令和３年度から1.31％増加し、老朽化が進んでいます。今後は、管きょの清掃と同時に行うノズルカメラによるスクリーニング調査を推進し、老朽化の進行度に応じた修繕や再整備を実施していきます。
③管渠改善率
　管きょの総延長に対し、更新した割合を示す指標です。本市では、昭和45年頃までに布設したエリアの再整備等を計画的に進めています。また、平成30年度より全市域の下水道管を対象としたスクリーニング調査により、再整備の優先度が高い箇所を効率的に抽出するとともに、工事期間の短い管更生工法を活用し、長寿命化を図るなど老朽化対策のスピードアップを図ります。</t>
    <phoneticPr fontId="4"/>
  </si>
  <si>
    <t>　これまで予防保全型の維持管理や計画的な更新等、必要な事業を効率的・効果的に進めるとともに、収入確保や経費削減、企業債残高の着実な縮減などに取り組んできたことにより、経営の健全性・効率性は確保できています。
　今後は、横浜市下水道事業中期経営計画2022の取組を推進し、大規模更新時代の本格的な到来を見据え、一層の効率的・効果的な事業推進に努めるとともに、引き続き収入確保と支出削減の取組を推進し、持続可能な財政運営を目指します。</t>
    <phoneticPr fontId="4"/>
  </si>
  <si>
    <t xml:space="preserve"> ①経常収支比率　⑤経費回収率
　下水道使用料収入等の収入で経費をどの程度賄えているかを示す事業の収益性を表す指標で、単年度の収支が黒字であることを示す100％以上である必要があります。本市では、収入確保や経費削減等に取り組んでおり100％を超えています。確保した経常的な利益は、今後増加する施設の更新事業費に対応するための財源として積み立てていきます。
　なお、経費回収率については、令和３年度より過去の開発に伴い受贈した施設等の更新費を下水道使用料で賄うものとして経費に含め算出するよう整理しました。
③流動比率
　１年以内に返済すべき企業債等の流動負債に対して、すぐに支払いに充てることができる現金等の流動資産をどの程度有しているかを示す、短期的な債務の返済能力の指標です。本市においては、純利益の水準は大きく変わっていないものの、企業債償還額等が減少していることにより、増加傾向で推移しています。
④企業債残高対事業規模比率
　使用料収入等に対する長期借入金(企業債)の割合であり、事業の規模に対する企業債残高の比率を示す指標です。本市は1980年代から1990年代前半まで毎年1000億円を超える投資を行い整備を進めてきたため、政令指定都市の平均(509％)と比較するとやや高めですが、これまで収入確保や経費削減等により企業債残高を着実に削減した結果、減少傾向で推移しています。
⑥汚水処理原価
　１m³の汚水をきれいにするために必要な経費を示したものです。下水道施設の保守管理を一部委託化する等の経費削減に取り組んでいます。使用料収入の減少や、令和３年度より過去の開発に伴い受贈した施設等の減価償却費を汚水処理費として計上するよう整理したことにより、政令指定都市の平均（127.30円）を上回っています。
⑦施設利用率
　水処理施設の一日の処理能力に対する一日平均処理水量の割合を示したものです。現有施設へ流入する汚水量は、年間を通じて変動することから、常に処理能力に不足が生じないよう、最大の流入水量に対応できる処理能力を確保する必要があります。当該指標は、この処理能力に対する一日平均処理水量の割合で算出しており、他の政令指定都市等と同様、6割程度で推移しています。
⑧水洗化率
　令和４年度末で99.78％と高い水準にあります。未接続世帯に対する個別訪問等の取組により、水洗化が進んでいます。</t>
    <rPh sb="348" eb="351">
      <t>ジュンリエキ</t>
    </rPh>
    <rPh sb="352" eb="354">
      <t>スイジュン</t>
    </rPh>
    <rPh sb="355" eb="356">
      <t>オオ</t>
    </rPh>
    <rPh sb="358" eb="359">
      <t>カ</t>
    </rPh>
    <rPh sb="369" eb="372">
      <t>キギョウサイ</t>
    </rPh>
    <rPh sb="372" eb="375">
      <t>ショウカンガク</t>
    </rPh>
    <rPh sb="375" eb="376">
      <t>トウ</t>
    </rPh>
    <rPh sb="377" eb="379">
      <t>ゲンショウ</t>
    </rPh>
    <rPh sb="389" eb="391">
      <t>ゾウカ</t>
    </rPh>
    <rPh sb="391" eb="393">
      <t>ケイコウ</t>
    </rPh>
    <rPh sb="394" eb="396">
      <t>スイイ</t>
    </rPh>
    <rPh sb="668" eb="673">
      <t>シヨウリョウシュウニュウ</t>
    </rPh>
    <rPh sb="674" eb="676">
      <t>ゲンショウ</t>
    </rPh>
    <rPh sb="678" eb="680">
      <t>レイワ</t>
    </rPh>
    <rPh sb="681" eb="68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</si>
</sst>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0.25</c:v>
                </c:pt>
                <c:pt idx="1">
                  <c:v>0.23</c:v>
                </c:pt>
                <c:pt idx="2">
                  <c:v>0.28999999999999998</c:v>
                </c:pt>
                <c:pt idx="3">
                  <c:v>0.38</c:v>
                </c:pt>
                <c:pt idx="4">
                  <c:v>0.24</c:v>
                </c:pt>
              </c:numCache>
            </c:numRef>
          </c:val>
          <c:extLst>
            <c:ext xmlns:c16="http://schemas.microsoft.com/office/drawing/2014/chart" uri="{C3380CC4-5D6E-409C-BE32-E72D297353CC}">
              <c16:uniqueId val="{00000000-B7BA-42F7-BE4C-97A400C3E0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B7BA-42F7-BE4C-97A400C3E0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59.84</c:v>
                </c:pt>
                <c:pt idx="1">
                  <c:v>62.49</c:v>
                </c:pt>
                <c:pt idx="2">
                  <c:v>62.41</c:v>
                </c:pt>
                <c:pt idx="3">
                  <c:v>62.11</c:v>
                </c:pt>
                <c:pt idx="4">
                  <c:v>61.12</c:v>
                </c:pt>
              </c:numCache>
            </c:numRef>
          </c:val>
          <c:extLst>
            <c:ext xmlns:c16="http://schemas.microsoft.com/office/drawing/2014/chart" uri="{C3380CC4-5D6E-409C-BE32-E72D297353CC}">
              <c16:uniqueId val="{00000000-3C15-4247-AE04-898CA9B3AE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3C15-4247-AE04-898CA9B3AE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99.72</c:v>
                </c:pt>
                <c:pt idx="1">
                  <c:v>99.74</c:v>
                </c:pt>
                <c:pt idx="2">
                  <c:v>99.75</c:v>
                </c:pt>
                <c:pt idx="3">
                  <c:v>99.77</c:v>
                </c:pt>
                <c:pt idx="4">
                  <c:v>99.78</c:v>
                </c:pt>
              </c:numCache>
            </c:numRef>
          </c:val>
          <c:extLst>
            <c:ext xmlns:c16="http://schemas.microsoft.com/office/drawing/2014/chart" uri="{C3380CC4-5D6E-409C-BE32-E72D297353CC}">
              <c16:uniqueId val="{00000000-99C8-40B4-8A8E-BF42832D39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99C8-40B4-8A8E-BF42832D39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116.76</c:v>
                </c:pt>
                <c:pt idx="1">
                  <c:v>114.56</c:v>
                </c:pt>
                <c:pt idx="2">
                  <c:v>109.7</c:v>
                </c:pt>
                <c:pt idx="3">
                  <c:v>110.81</c:v>
                </c:pt>
                <c:pt idx="4">
                  <c:v>109.74</c:v>
                </c:pt>
              </c:numCache>
            </c:numRef>
          </c:val>
          <c:extLst>
            <c:ext xmlns:c16="http://schemas.microsoft.com/office/drawing/2014/chart" uri="{C3380CC4-5D6E-409C-BE32-E72D297353CC}">
              <c16:uniqueId val="{00000000-A80A-4BD6-A734-FE88B68B51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A80A-4BD6-A734-FE88B68B51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52.21</c:v>
                </c:pt>
                <c:pt idx="1">
                  <c:v>53.66</c:v>
                </c:pt>
                <c:pt idx="2">
                  <c:v>54.99</c:v>
                </c:pt>
                <c:pt idx="3">
                  <c:v>55.9</c:v>
                </c:pt>
                <c:pt idx="4">
                  <c:v>57.14</c:v>
                </c:pt>
              </c:numCache>
            </c:numRef>
          </c:val>
          <c:extLst>
            <c:ext xmlns:c16="http://schemas.microsoft.com/office/drawing/2014/chart" uri="{C3380CC4-5D6E-409C-BE32-E72D297353CC}">
              <c16:uniqueId val="{00000000-F386-4F43-BE46-B05D675B05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F386-4F43-BE46-B05D675B05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3.31</c:v>
                </c:pt>
                <c:pt idx="1">
                  <c:v>3.75</c:v>
                </c:pt>
                <c:pt idx="2">
                  <c:v>5.13</c:v>
                </c:pt>
                <c:pt idx="3">
                  <c:v>6.27</c:v>
                </c:pt>
                <c:pt idx="4">
                  <c:v>7.58</c:v>
                </c:pt>
              </c:numCache>
            </c:numRef>
          </c:val>
          <c:extLst>
            <c:ext xmlns:c16="http://schemas.microsoft.com/office/drawing/2014/chart" uri="{C3380CC4-5D6E-409C-BE32-E72D297353CC}">
              <c16:uniqueId val="{00000000-D00A-4799-B02E-C8865413F1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D00A-4799-B02E-C8865413F1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50-4112-A5EE-592F46599E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5A50-4112-A5EE-592F46599E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68.2</c:v>
                </c:pt>
                <c:pt idx="1">
                  <c:v>80.92</c:v>
                </c:pt>
                <c:pt idx="2">
                  <c:v>83.85</c:v>
                </c:pt>
                <c:pt idx="3">
                  <c:v>93.1</c:v>
                </c:pt>
                <c:pt idx="4">
                  <c:v>109.06</c:v>
                </c:pt>
              </c:numCache>
            </c:numRef>
          </c:val>
          <c:extLst>
            <c:ext xmlns:c16="http://schemas.microsoft.com/office/drawing/2014/chart" uri="{C3380CC4-5D6E-409C-BE32-E72D297353CC}">
              <c16:uniqueId val="{00000000-06EC-489E-ABE4-5E70B4BDE0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06EC-489E-ABE4-5E70B4BDE0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590.69000000000005</c:v>
                </c:pt>
                <c:pt idx="1">
                  <c:v>591.87</c:v>
                </c:pt>
                <c:pt idx="2">
                  <c:v>592.21</c:v>
                </c:pt>
                <c:pt idx="3">
                  <c:v>546.83000000000004</c:v>
                </c:pt>
                <c:pt idx="4">
                  <c:v>578.09</c:v>
                </c:pt>
              </c:numCache>
            </c:numRef>
          </c:val>
          <c:extLst>
            <c:ext xmlns:c16="http://schemas.microsoft.com/office/drawing/2014/chart" uri="{C3380CC4-5D6E-409C-BE32-E72D297353CC}">
              <c16:uniqueId val="{00000000-968B-4327-B0C3-625D9FA5CD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968B-4327-B0C3-625D9FA5CD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135.04</c:v>
                </c:pt>
                <c:pt idx="1">
                  <c:v>132.55000000000001</c:v>
                </c:pt>
                <c:pt idx="2">
                  <c:v>126.6</c:v>
                </c:pt>
                <c:pt idx="3">
                  <c:v>106.48</c:v>
                </c:pt>
                <c:pt idx="4">
                  <c:v>100.15</c:v>
                </c:pt>
              </c:numCache>
            </c:numRef>
          </c:val>
          <c:extLst>
            <c:ext xmlns:c16="http://schemas.microsoft.com/office/drawing/2014/chart" uri="{C3380CC4-5D6E-409C-BE32-E72D297353CC}">
              <c16:uniqueId val="{00000000-B997-4AD5-9EBC-F6F48CF4B7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B997-4AD5-9EBC-F6F48CF4B7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109.27</c:v>
                </c:pt>
                <c:pt idx="1">
                  <c:v>110.43</c:v>
                </c:pt>
                <c:pt idx="2">
                  <c:v>109.92</c:v>
                </c:pt>
                <c:pt idx="3">
                  <c:v>131.91</c:v>
                </c:pt>
                <c:pt idx="4">
                  <c:v>141.63</c:v>
                </c:pt>
              </c:numCache>
            </c:numRef>
          </c:val>
          <c:extLst>
            <c:ext xmlns:c16="http://schemas.microsoft.com/office/drawing/2014/chart" uri="{C3380CC4-5D6E-409C-BE32-E72D297353CC}">
              <c16:uniqueId val="{00000000-386E-43C6-AC04-D0C4E43164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386E-43C6-AC04-D0C4E43164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3" zoomScale="85" zoomScaleNormal="85" workbookViewId="0">
      <selection activeCell="BK35" sqref="BK35"/>
    </sheetView>
  </sheetViews>
  <sheetFormatPr defaultColWidth="2.625" defaultRowHeight="13.5" x14ac:dyDescent="0.15"/>
  <cols>
    <col min="1" max="1" width="2.625" customWidth="1"/>
    <col min="2" max="62" width="3.75" customWidth="1"/>
    <col min="64" max="78" width="7"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横浜市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非設置</v>
      </c>
      <c r="AE8" s="66"/>
      <c r="AF8" s="66"/>
      <c r="AG8" s="66"/>
      <c r="AH8" s="66"/>
      <c r="AI8" s="66"/>
      <c r="AJ8" s="66"/>
      <c r="AK8" s="3"/>
      <c r="AL8" s="45">
        <f>データ!S6</f>
        <v>3753645</v>
      </c>
      <c r="AM8" s="45"/>
      <c r="AN8" s="45"/>
      <c r="AO8" s="45"/>
      <c r="AP8" s="45"/>
      <c r="AQ8" s="45"/>
      <c r="AR8" s="45"/>
      <c r="AS8" s="45"/>
      <c r="AT8" s="46">
        <f>データ!T6</f>
        <v>438.01</v>
      </c>
      <c r="AU8" s="46"/>
      <c r="AV8" s="46"/>
      <c r="AW8" s="46"/>
      <c r="AX8" s="46"/>
      <c r="AY8" s="46"/>
      <c r="AZ8" s="46"/>
      <c r="BA8" s="46"/>
      <c r="BB8" s="46">
        <f>データ!U6</f>
        <v>8569.77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67.78</v>
      </c>
      <c r="J10" s="46"/>
      <c r="K10" s="46"/>
      <c r="L10" s="46"/>
      <c r="M10" s="46"/>
      <c r="N10" s="46"/>
      <c r="O10" s="46"/>
      <c r="P10" s="46">
        <f>データ!P6</f>
        <v>100.02</v>
      </c>
      <c r="Q10" s="46"/>
      <c r="R10" s="46"/>
      <c r="S10" s="46"/>
      <c r="T10" s="46"/>
      <c r="U10" s="46"/>
      <c r="V10" s="46"/>
      <c r="W10" s="46">
        <f>データ!Q6</f>
        <v>72.62</v>
      </c>
      <c r="X10" s="46"/>
      <c r="Y10" s="46"/>
      <c r="Z10" s="46"/>
      <c r="AA10" s="46"/>
      <c r="AB10" s="46"/>
      <c r="AC10" s="46"/>
      <c r="AD10" s="45">
        <f>データ!R6</f>
        <v>2035</v>
      </c>
      <c r="AE10" s="45"/>
      <c r="AF10" s="45"/>
      <c r="AG10" s="45"/>
      <c r="AH10" s="45"/>
      <c r="AI10" s="45"/>
      <c r="AJ10" s="45"/>
      <c r="AK10" s="2"/>
      <c r="AL10" s="45">
        <f>データ!V6</f>
        <v>3756448</v>
      </c>
      <c r="AM10" s="45"/>
      <c r="AN10" s="45"/>
      <c r="AO10" s="45"/>
      <c r="AP10" s="45"/>
      <c r="AQ10" s="45"/>
      <c r="AR10" s="45"/>
      <c r="AS10" s="45"/>
      <c r="AT10" s="46">
        <f>データ!W6</f>
        <v>315.41000000000003</v>
      </c>
      <c r="AU10" s="46"/>
      <c r="AV10" s="46"/>
      <c r="AW10" s="46"/>
      <c r="AX10" s="46"/>
      <c r="AY10" s="46"/>
      <c r="AZ10" s="46"/>
      <c r="BA10" s="46"/>
      <c r="BB10" s="46">
        <f>データ!X6</f>
        <v>11909.73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bcrGspqRt4kvq3qi5nh797RHOqHLvy6M/03br+04TqN++3V+VHNVl9ajEnPunYkMTksG4YRfBQf1eYEvJwvxg==" saltValue="ikmmMqZce1sLCs4luOL6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6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141003</v>
      </c>
      <c r="D6" s="19">
        <f t="shared" si="3"/>
        <v>46</v>
      </c>
      <c r="E6" s="19">
        <f t="shared" si="3"/>
        <v>17</v>
      </c>
      <c r="F6" s="19">
        <f t="shared" si="3"/>
        <v>1</v>
      </c>
      <c r="G6" s="19">
        <f t="shared" si="3"/>
        <v>0</v>
      </c>
      <c r="H6" s="19" t="str">
        <f t="shared" si="3"/>
        <v>神奈川県　横浜市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67.78</v>
      </c>
      <c r="P6" s="20">
        <f t="shared" si="3"/>
        <v>100.02</v>
      </c>
      <c r="Q6" s="20">
        <f t="shared" si="3"/>
        <v>72.62</v>
      </c>
      <c r="R6" s="20">
        <f t="shared" si="3"/>
        <v>2035</v>
      </c>
      <c r="S6" s="20">
        <f t="shared" si="3"/>
        <v>3753645</v>
      </c>
      <c r="T6" s="20">
        <f t="shared" si="3"/>
        <v>438.01</v>
      </c>
      <c r="U6" s="20">
        <f t="shared" si="3"/>
        <v>8569.77</v>
      </c>
      <c r="V6" s="20">
        <f t="shared" si="3"/>
        <v>3756448</v>
      </c>
      <c r="W6" s="20">
        <f t="shared" si="3"/>
        <v>315.41000000000003</v>
      </c>
      <c r="X6" s="20">
        <f t="shared" si="3"/>
        <v>11909.73</v>
      </c>
      <c r="Y6" s="21">
        <f>IF(Y7="",NA(),Y7)</f>
        <v>116.76</v>
      </c>
      <c r="Z6" s="21">
        <f t="shared" ref="Z6:AH6" si="4">IF(Z7="",NA(),Z7)</f>
        <v>114.56</v>
      </c>
      <c r="AA6" s="21">
        <f t="shared" si="4"/>
        <v>109.7</v>
      </c>
      <c r="AB6" s="21">
        <f t="shared" si="4"/>
        <v>110.81</v>
      </c>
      <c r="AC6" s="21">
        <f t="shared" si="4"/>
        <v>109.74</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68.2</v>
      </c>
      <c r="AV6" s="21">
        <f t="shared" ref="AV6:BD6" si="6">IF(AV7="",NA(),AV7)</f>
        <v>80.92</v>
      </c>
      <c r="AW6" s="21">
        <f t="shared" si="6"/>
        <v>83.85</v>
      </c>
      <c r="AX6" s="21">
        <f t="shared" si="6"/>
        <v>93.1</v>
      </c>
      <c r="AY6" s="21">
        <f t="shared" si="6"/>
        <v>109.06</v>
      </c>
      <c r="AZ6" s="21">
        <f t="shared" si="6"/>
        <v>70.08</v>
      </c>
      <c r="BA6" s="21">
        <f t="shared" si="6"/>
        <v>72.92</v>
      </c>
      <c r="BB6" s="21">
        <f t="shared" si="6"/>
        <v>71.39</v>
      </c>
      <c r="BC6" s="21">
        <f t="shared" si="6"/>
        <v>74.09</v>
      </c>
      <c r="BD6" s="21">
        <f t="shared" si="6"/>
        <v>71.900000000000006</v>
      </c>
      <c r="BE6" s="20" t="str">
        <f>IF(BE7="","",IF(BE7="-","【-】","【"&amp;SUBSTITUTE(TEXT(BE7,"#,##0.00"),"-","△")&amp;"】"))</f>
        <v>【73.44】</v>
      </c>
      <c r="BF6" s="21">
        <f>IF(BF7="",NA(),BF7)</f>
        <v>590.69000000000005</v>
      </c>
      <c r="BG6" s="21">
        <f t="shared" ref="BG6:BO6" si="7">IF(BG7="",NA(),BG7)</f>
        <v>591.87</v>
      </c>
      <c r="BH6" s="21">
        <f t="shared" si="7"/>
        <v>592.21</v>
      </c>
      <c r="BI6" s="21">
        <f t="shared" si="7"/>
        <v>546.83000000000004</v>
      </c>
      <c r="BJ6" s="21">
        <f t="shared" si="7"/>
        <v>578.09</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135.04</v>
      </c>
      <c r="BR6" s="21">
        <f t="shared" ref="BR6:BZ6" si="8">IF(BR7="",NA(),BR7)</f>
        <v>132.55000000000001</v>
      </c>
      <c r="BS6" s="21">
        <f t="shared" si="8"/>
        <v>126.6</v>
      </c>
      <c r="BT6" s="21">
        <f t="shared" si="8"/>
        <v>106.48</v>
      </c>
      <c r="BU6" s="21">
        <f t="shared" si="8"/>
        <v>100.15</v>
      </c>
      <c r="BV6" s="21">
        <f t="shared" si="8"/>
        <v>112.43</v>
      </c>
      <c r="BW6" s="21">
        <f t="shared" si="8"/>
        <v>110.92</v>
      </c>
      <c r="BX6" s="21">
        <f t="shared" si="8"/>
        <v>105.67</v>
      </c>
      <c r="BY6" s="21">
        <f t="shared" si="8"/>
        <v>105.37</v>
      </c>
      <c r="BZ6" s="21">
        <f t="shared" si="8"/>
        <v>99.93</v>
      </c>
      <c r="CA6" s="20" t="str">
        <f>IF(CA7="","",IF(CA7="-","【-】","【"&amp;SUBSTITUTE(TEXT(CA7,"#,##0.00"),"-","△")&amp;"】"))</f>
        <v>【97.61】</v>
      </c>
      <c r="CB6" s="21">
        <f>IF(CB7="",NA(),CB7)</f>
        <v>109.27</v>
      </c>
      <c r="CC6" s="21">
        <f t="shared" ref="CC6:CK6" si="9">IF(CC7="",NA(),CC7)</f>
        <v>110.43</v>
      </c>
      <c r="CD6" s="21">
        <f t="shared" si="9"/>
        <v>109.92</v>
      </c>
      <c r="CE6" s="21">
        <f t="shared" si="9"/>
        <v>131.91</v>
      </c>
      <c r="CF6" s="21">
        <f t="shared" si="9"/>
        <v>141.63</v>
      </c>
      <c r="CG6" s="21">
        <f t="shared" si="9"/>
        <v>118.55</v>
      </c>
      <c r="CH6" s="21">
        <f t="shared" si="9"/>
        <v>119.33</v>
      </c>
      <c r="CI6" s="21">
        <f t="shared" si="9"/>
        <v>118.72</v>
      </c>
      <c r="CJ6" s="21">
        <f t="shared" si="9"/>
        <v>120.5</v>
      </c>
      <c r="CK6" s="21">
        <f t="shared" si="9"/>
        <v>127.3</v>
      </c>
      <c r="CL6" s="20" t="str">
        <f>IF(CL7="","",IF(CL7="-","【-】","【"&amp;SUBSTITUTE(TEXT(CL7,"#,##0.00"),"-","△")&amp;"】"))</f>
        <v>【138.29】</v>
      </c>
      <c r="CM6" s="21">
        <f>IF(CM7="",NA(),CM7)</f>
        <v>59.84</v>
      </c>
      <c r="CN6" s="21">
        <f t="shared" ref="CN6:CV6" si="10">IF(CN7="",NA(),CN7)</f>
        <v>62.49</v>
      </c>
      <c r="CO6" s="21">
        <f t="shared" si="10"/>
        <v>62.41</v>
      </c>
      <c r="CP6" s="21">
        <f t="shared" si="10"/>
        <v>62.11</v>
      </c>
      <c r="CQ6" s="21">
        <f t="shared" si="10"/>
        <v>61.12</v>
      </c>
      <c r="CR6" s="21">
        <f t="shared" si="10"/>
        <v>57.38</v>
      </c>
      <c r="CS6" s="21">
        <f t="shared" si="10"/>
        <v>58.09</v>
      </c>
      <c r="CT6" s="21">
        <f t="shared" si="10"/>
        <v>58.16</v>
      </c>
      <c r="CU6" s="21">
        <f t="shared" si="10"/>
        <v>58.91</v>
      </c>
      <c r="CV6" s="21">
        <f t="shared" si="10"/>
        <v>58.31</v>
      </c>
      <c r="CW6" s="20" t="str">
        <f>IF(CW7="","",IF(CW7="-","【-】","【"&amp;SUBSTITUTE(TEXT(CW7,"#,##0.00"),"-","△")&amp;"】"))</f>
        <v>【59.10】</v>
      </c>
      <c r="CX6" s="21">
        <f>IF(CX7="",NA(),CX7)</f>
        <v>99.72</v>
      </c>
      <c r="CY6" s="21">
        <f t="shared" ref="CY6:DG6" si="11">IF(CY7="",NA(),CY7)</f>
        <v>99.74</v>
      </c>
      <c r="CZ6" s="21">
        <f t="shared" si="11"/>
        <v>99.75</v>
      </c>
      <c r="DA6" s="21">
        <f t="shared" si="11"/>
        <v>99.77</v>
      </c>
      <c r="DB6" s="21">
        <f t="shared" si="11"/>
        <v>99.78</v>
      </c>
      <c r="DC6" s="21">
        <f t="shared" si="11"/>
        <v>98.98</v>
      </c>
      <c r="DD6" s="21">
        <f t="shared" si="11"/>
        <v>99.01</v>
      </c>
      <c r="DE6" s="21">
        <f t="shared" si="11"/>
        <v>99.1</v>
      </c>
      <c r="DF6" s="21">
        <f t="shared" si="11"/>
        <v>99.16</v>
      </c>
      <c r="DG6" s="21">
        <f t="shared" si="11"/>
        <v>99.21</v>
      </c>
      <c r="DH6" s="20" t="str">
        <f>IF(DH7="","",IF(DH7="-","【-】","【"&amp;SUBSTITUTE(TEXT(DH7,"#,##0.00"),"-","△")&amp;"】"))</f>
        <v>【95.82】</v>
      </c>
      <c r="DI6" s="21">
        <f>IF(DI7="",NA(),DI7)</f>
        <v>52.21</v>
      </c>
      <c r="DJ6" s="21">
        <f t="shared" ref="DJ6:DR6" si="12">IF(DJ7="",NA(),DJ7)</f>
        <v>53.66</v>
      </c>
      <c r="DK6" s="21">
        <f t="shared" si="12"/>
        <v>54.99</v>
      </c>
      <c r="DL6" s="21">
        <f t="shared" si="12"/>
        <v>55.9</v>
      </c>
      <c r="DM6" s="21">
        <f t="shared" si="12"/>
        <v>57.14</v>
      </c>
      <c r="DN6" s="21">
        <f t="shared" si="12"/>
        <v>47.06</v>
      </c>
      <c r="DO6" s="21">
        <f t="shared" si="12"/>
        <v>48.25</v>
      </c>
      <c r="DP6" s="21">
        <f t="shared" si="12"/>
        <v>49.35</v>
      </c>
      <c r="DQ6" s="21">
        <f t="shared" si="12"/>
        <v>50.38</v>
      </c>
      <c r="DR6" s="21">
        <f t="shared" si="12"/>
        <v>51.54</v>
      </c>
      <c r="DS6" s="20" t="str">
        <f>IF(DS7="","",IF(DS7="-","【-】","【"&amp;SUBSTITUTE(TEXT(DS7,"#,##0.00"),"-","△")&amp;"】"))</f>
        <v>【39.74】</v>
      </c>
      <c r="DT6" s="21">
        <f>IF(DT7="",NA(),DT7)</f>
        <v>3.31</v>
      </c>
      <c r="DU6" s="21">
        <f t="shared" ref="DU6:EC6" si="13">IF(DU7="",NA(),DU7)</f>
        <v>3.75</v>
      </c>
      <c r="DV6" s="21">
        <f t="shared" si="13"/>
        <v>5.13</v>
      </c>
      <c r="DW6" s="21">
        <f t="shared" si="13"/>
        <v>6.27</v>
      </c>
      <c r="DX6" s="21">
        <f t="shared" si="13"/>
        <v>7.58</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0.25</v>
      </c>
      <c r="EF6" s="21">
        <f t="shared" ref="EF6:EN6" si="14">IF(EF7="",NA(),EF7)</f>
        <v>0.23</v>
      </c>
      <c r="EG6" s="21">
        <f t="shared" si="14"/>
        <v>0.28999999999999998</v>
      </c>
      <c r="EH6" s="21">
        <f t="shared" si="14"/>
        <v>0.38</v>
      </c>
      <c r="EI6" s="21">
        <f t="shared" si="14"/>
        <v>0.24</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141003</v>
      </c>
      <c r="D7" s="23">
        <v>46</v>
      </c>
      <c r="E7" s="23">
        <v>17</v>
      </c>
      <c r="F7" s="23">
        <v>1</v>
      </c>
      <c r="G7" s="23">
        <v>0</v>
      </c>
      <c r="H7" s="23" t="s">
        <v>96</v>
      </c>
      <c r="I7" s="23" t="s">
        <v>97</v>
      </c>
      <c r="J7" s="23" t="s">
        <v>98</v>
      </c>
      <c r="K7" s="23" t="s">
        <v>99</v>
      </c>
      <c r="L7" s="23" t="s">
        <v>100</v>
      </c>
      <c r="M7" s="23" t="s">
        <v>101</v>
      </c>
      <c r="N7" s="24" t="s">
        <v>102</v>
      </c>
      <c r="O7" s="24">
        <v>67.78</v>
      </c>
      <c r="P7" s="24">
        <v>100.02</v>
      </c>
      <c r="Q7" s="24">
        <v>72.62</v>
      </c>
      <c r="R7" s="24">
        <v>2035</v>
      </c>
      <c r="S7" s="24">
        <v>3753645</v>
      </c>
      <c r="T7" s="24">
        <v>438.01</v>
      </c>
      <c r="U7" s="24">
        <v>8569.77</v>
      </c>
      <c r="V7" s="24">
        <v>3756448</v>
      </c>
      <c r="W7" s="24">
        <v>315.41000000000003</v>
      </c>
      <c r="X7" s="24">
        <v>11909.73</v>
      </c>
      <c r="Y7" s="24">
        <v>116.76</v>
      </c>
      <c r="Z7" s="24">
        <v>114.56</v>
      </c>
      <c r="AA7" s="24">
        <v>109.7</v>
      </c>
      <c r="AB7" s="24">
        <v>110.81</v>
      </c>
      <c r="AC7" s="24">
        <v>109.74</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68.2</v>
      </c>
      <c r="AV7" s="24">
        <v>80.92</v>
      </c>
      <c r="AW7" s="24">
        <v>83.85</v>
      </c>
      <c r="AX7" s="24">
        <v>93.1</v>
      </c>
      <c r="AY7" s="24">
        <v>109.06</v>
      </c>
      <c r="AZ7" s="24">
        <v>70.08</v>
      </c>
      <c r="BA7" s="24">
        <v>72.92</v>
      </c>
      <c r="BB7" s="24">
        <v>71.39</v>
      </c>
      <c r="BC7" s="24">
        <v>74.09</v>
      </c>
      <c r="BD7" s="24">
        <v>71.900000000000006</v>
      </c>
      <c r="BE7" s="24">
        <v>73.44</v>
      </c>
      <c r="BF7" s="24">
        <v>590.69000000000005</v>
      </c>
      <c r="BG7" s="24">
        <v>591.87</v>
      </c>
      <c r="BH7" s="24">
        <v>592.21</v>
      </c>
      <c r="BI7" s="24">
        <v>546.83000000000004</v>
      </c>
      <c r="BJ7" s="24">
        <v>578.09</v>
      </c>
      <c r="BK7" s="24">
        <v>537.13</v>
      </c>
      <c r="BL7" s="24">
        <v>531.38</v>
      </c>
      <c r="BM7" s="24">
        <v>551.04</v>
      </c>
      <c r="BN7" s="24">
        <v>523.58000000000004</v>
      </c>
      <c r="BO7" s="24">
        <v>508.99</v>
      </c>
      <c r="BP7" s="24">
        <v>652.82000000000005</v>
      </c>
      <c r="BQ7" s="24">
        <v>135.04</v>
      </c>
      <c r="BR7" s="24">
        <v>132.55000000000001</v>
      </c>
      <c r="BS7" s="24">
        <v>126.6</v>
      </c>
      <c r="BT7" s="24">
        <v>106.48</v>
      </c>
      <c r="BU7" s="24">
        <v>100.15</v>
      </c>
      <c r="BV7" s="24">
        <v>112.43</v>
      </c>
      <c r="BW7" s="24">
        <v>110.92</v>
      </c>
      <c r="BX7" s="24">
        <v>105.67</v>
      </c>
      <c r="BY7" s="24">
        <v>105.37</v>
      </c>
      <c r="BZ7" s="24">
        <v>99.93</v>
      </c>
      <c r="CA7" s="24">
        <v>97.61</v>
      </c>
      <c r="CB7" s="24">
        <v>109.27</v>
      </c>
      <c r="CC7" s="24">
        <v>110.43</v>
      </c>
      <c r="CD7" s="24">
        <v>109.92</v>
      </c>
      <c r="CE7" s="24">
        <v>131.91</v>
      </c>
      <c r="CF7" s="24">
        <v>141.63</v>
      </c>
      <c r="CG7" s="24">
        <v>118.55</v>
      </c>
      <c r="CH7" s="24">
        <v>119.33</v>
      </c>
      <c r="CI7" s="24">
        <v>118.72</v>
      </c>
      <c r="CJ7" s="24">
        <v>120.5</v>
      </c>
      <c r="CK7" s="24">
        <v>127.3</v>
      </c>
      <c r="CL7" s="24">
        <v>138.29</v>
      </c>
      <c r="CM7" s="24">
        <v>59.84</v>
      </c>
      <c r="CN7" s="24">
        <v>62.49</v>
      </c>
      <c r="CO7" s="24">
        <v>62.41</v>
      </c>
      <c r="CP7" s="24">
        <v>62.11</v>
      </c>
      <c r="CQ7" s="24">
        <v>61.12</v>
      </c>
      <c r="CR7" s="24">
        <v>57.38</v>
      </c>
      <c r="CS7" s="24">
        <v>58.09</v>
      </c>
      <c r="CT7" s="24">
        <v>58.16</v>
      </c>
      <c r="CU7" s="24">
        <v>58.91</v>
      </c>
      <c r="CV7" s="24">
        <v>58.31</v>
      </c>
      <c r="CW7" s="24">
        <v>59.1</v>
      </c>
      <c r="CX7" s="24">
        <v>99.72</v>
      </c>
      <c r="CY7" s="24">
        <v>99.74</v>
      </c>
      <c r="CZ7" s="24">
        <v>99.75</v>
      </c>
      <c r="DA7" s="24">
        <v>99.77</v>
      </c>
      <c r="DB7" s="24">
        <v>99.78</v>
      </c>
      <c r="DC7" s="24">
        <v>98.98</v>
      </c>
      <c r="DD7" s="24">
        <v>99.01</v>
      </c>
      <c r="DE7" s="24">
        <v>99.1</v>
      </c>
      <c r="DF7" s="24">
        <v>99.16</v>
      </c>
      <c r="DG7" s="24">
        <v>99.21</v>
      </c>
      <c r="DH7" s="24">
        <v>95.82</v>
      </c>
      <c r="DI7" s="24">
        <v>52.21</v>
      </c>
      <c r="DJ7" s="24">
        <v>53.66</v>
      </c>
      <c r="DK7" s="24">
        <v>54.99</v>
      </c>
      <c r="DL7" s="24">
        <v>55.9</v>
      </c>
      <c r="DM7" s="24">
        <v>57.14</v>
      </c>
      <c r="DN7" s="24">
        <v>47.06</v>
      </c>
      <c r="DO7" s="24">
        <v>48.25</v>
      </c>
      <c r="DP7" s="24">
        <v>49.35</v>
      </c>
      <c r="DQ7" s="24">
        <v>50.38</v>
      </c>
      <c r="DR7" s="24">
        <v>51.54</v>
      </c>
      <c r="DS7" s="24">
        <v>39.74</v>
      </c>
      <c r="DT7" s="24">
        <v>3.31</v>
      </c>
      <c r="DU7" s="24">
        <v>3.75</v>
      </c>
      <c r="DV7" s="24">
        <v>5.13</v>
      </c>
      <c r="DW7" s="24">
        <v>6.27</v>
      </c>
      <c r="DX7" s="24">
        <v>7.58</v>
      </c>
      <c r="DY7" s="24">
        <v>9.6300000000000008</v>
      </c>
      <c r="DZ7" s="24">
        <v>10.76</v>
      </c>
      <c r="EA7" s="24">
        <v>12.06</v>
      </c>
      <c r="EB7" s="24">
        <v>13.41</v>
      </c>
      <c r="EC7" s="24">
        <v>15.06</v>
      </c>
      <c r="ED7" s="24">
        <v>7.62</v>
      </c>
      <c r="EE7" s="24">
        <v>0.25</v>
      </c>
      <c r="EF7" s="24">
        <v>0.23</v>
      </c>
      <c r="EG7" s="24">
        <v>0.28999999999999998</v>
      </c>
      <c r="EH7" s="24">
        <v>0.38</v>
      </c>
      <c r="EI7" s="24">
        <v>0.24</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