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suinas02\600400_経営企画室\03.経営係\10統計関連\06_国からの通知等（経営比較分析表）\R06.1.18 【1月31日〆】公営企業に係る経営比較分析表（令和４年度決算）の分析等について（依頼）\02回答\"/>
    </mc:Choice>
  </mc:AlternateContent>
  <xr:revisionPtr revIDLastSave="0" documentId="13_ncr:1_{87D6D9A8-B2E3-4B6A-9429-EA29D61B1FC9}" xr6:coauthVersionLast="47" xr6:coauthVersionMax="47" xr10:uidLastSave="{00000000-0000-0000-0000-000000000000}"/>
  <workbookProtection workbookAlgorithmName="SHA-512" workbookHashValue="HUvqwdQomLbC1boGJTlIiUVYSxo8SQCIYv9dlxM0kYx4rGKdjlXGbqbXvKGAmk2kmOcGtHNpX+FSM0HtBkwesw==" workbookSaltValue="erOY1IGcnjlu80Q5KGl4+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G85" i="4"/>
  <c r="BB10" i="4"/>
  <c r="AT10" i="4"/>
  <c r="W10" i="4"/>
  <c r="P10" i="4"/>
  <c r="B10" i="4"/>
  <c r="BB8" i="4"/>
  <c r="AT8" i="4"/>
  <c r="AL8" i="4"/>
  <c r="AD8" i="4"/>
  <c r="P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<sst xmlns="http://schemas.openxmlformats.org/spreadsheetml/2006/main" count="228" uniqueCount="114">
  <si>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</si>
  <si>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</si>
  <si>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</si>
  <si>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</si>
  <si>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</si>
  <si>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</si>
  <si>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</si>
  <si>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</si>
  <si>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</si>
  <si>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</si>
  <si>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</si>
  <si>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</si>
  <si>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</si>
  <si>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</si>
  <si>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</si>
  <si>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</si>
  <si>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</si>
  <si>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</si>
  <si>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</si>
  <si>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</si>
  <si>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</si>
  <si>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</si>
  <si>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</si>
  <si>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</si>
  <si>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</si>
  <si>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</si>
  <si>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</si>
  <si>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</si>
  <si>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</si>
  <si>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</si>
  <si>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</si>
  <si>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</si>
  <si>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</si>
  <si>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</si>
  <si>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</si>
  <si>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</si>
  <si>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</si>
  <si>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</si>
  <si>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</si>
  <si>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</si>
  <si>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</si>
  <si>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</si>
  <si>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</si>
  <si>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</si>
  <si>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</si>
  <si>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</si>
  <si>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</si>
  <si>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</si>
  <si>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</si>
  <si>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</si>
  <si>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</si>
  <si>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</si>
  <si>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</si>
  <si>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</si>
  <si>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</si>
  <si>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</si>
  <si>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</si>
  <si>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</si>
  <si>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</si>
  <si>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</si>
  <si>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</si>
  <si>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</si>
  <si>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</si>
  <si>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</si>
  <si>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</si>
  <si>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</si>
  <si>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</si>
  <si>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</si>
  <si>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</si>
  <si>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</si>
  <si>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</si>
  <si>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</si>
  <si>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</si>
  <si>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</si>
  <si>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</si>
  <si>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</si>
  <si>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</si>
  <si>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</si>
  <si>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</si>
  <si>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</si>
  <si>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</si>
  <si>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</si>
  <si>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</si>
  <si>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</si>
  <si>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</si>
  <si>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</si>
  <si>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</si>
  <si>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</si>
  <si>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</si>
  <si>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</si>
  <si>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</si>
  <si>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</si>
  <si>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</si>
  <si>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</si>
  <si>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</si>
  <si>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</si>
  <si>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</si>
  <si>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</si>
  <si>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</si>
  <si>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</si>
  <si>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</si>
  <si>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</si>
  <si>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</si>
  <si>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</si>
  <si>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</si>
  <si>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</si>
  <si>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</si>
  <si>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</si>
  <si>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</si>
  <si>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</si>
  <si>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</si>
  <si>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経営の健全性・効率性に関して、本市の事業経営の状況は、他市と比較して概ね良好と言える。
　しかし、長期的な課題として人口減少による給水収益の減少や施設の老朽化に対する更新投資が必要となる。
　そのため、令和5年度から開始した新たな経営戦略では、人口減少や施設の老朽化など長期的課題に対する方向性に基づいた8年間の具体的取り組みと目標値を定めた。経営戦略に基づき経営基盤を強化することで、長期の投資と財源のバランス確保する。</t>
    <phoneticPr fontId="4"/>
  </si>
  <si>
    <t>①経常収支比率は、93.3％となり、前年度から13.4ポイント低下した。R4年度に水道基本料金を減免したことで、給水収益が19億円減少したことによるもの。減免相当額は、コロナ臨時交付金を財源とする一般会計繰入金で賄われており、経営面への影響はない。③流動比率は236.7%となり、前年度から28.8ポイント上昇した。現預金の増加によるもので、短期的な資金繰りについては相対的に余裕があると言える。④企業債残高対給水収益比率は昨年度と比較し増加した。本指標は、老朽化や耐震化への投資に伴う企業債残高の増加や料金収入の減少により増加傾向にある。⑤料金回収率は86.6％と100％を下回っているが、経常収支比率同様に水道基本料金の減免が影響したもの。減免の影響や、委託料に含まれる下水道使用料徴収事務経費を控除すると料金回収率は100%を超えており、給水に要した経費を料金収入で賄えている。⑥給水原価は前年度と比較して上昇。管材料の見直しなど、さらなる業務改善に取り組み、給水原価の低減に努める。⑦施設利用率は、1日平均給水量が減少したため前年度値を下回った。将来的な人口減少への対応として施設の更新に合わせたダウンサイジングや、広域連携による施設統廃合を進めていく。⑧有収率は、計画的な経年管路の更新工事に加え、漏水調査実施サイクルの見直しや対象範囲の拡大、IoT 技術を活用した監視型のセンサーの設置などの不明水削減の取組により、令和元年度より4年連続で向上している。</t>
    <rPh sb="38" eb="40">
      <t>ネンド</t>
    </rPh>
    <rPh sb="41" eb="43">
      <t>スイドウ</t>
    </rPh>
    <rPh sb="43" eb="45">
      <t>キホン</t>
    </rPh>
    <rPh sb="45" eb="47">
      <t>リョウキン</t>
    </rPh>
    <rPh sb="48" eb="50">
      <t>ゲンメン</t>
    </rPh>
    <rPh sb="56" eb="58">
      <t>キュウスイ</t>
    </rPh>
    <rPh sb="58" eb="60">
      <t>シュウエキ</t>
    </rPh>
    <rPh sb="63" eb="65">
      <t>オクエン</t>
    </rPh>
    <rPh sb="65" eb="67">
      <t>ゲンショウ</t>
    </rPh>
    <rPh sb="77" eb="79">
      <t>ゲンメン</t>
    </rPh>
    <rPh sb="79" eb="81">
      <t>ソウトウ</t>
    </rPh>
    <rPh sb="81" eb="82">
      <t>ガク</t>
    </rPh>
    <rPh sb="87" eb="89">
      <t>リンジ</t>
    </rPh>
    <rPh sb="89" eb="92">
      <t>コウフキン</t>
    </rPh>
    <rPh sb="93" eb="95">
      <t>ザイゲン</t>
    </rPh>
    <rPh sb="98" eb="100">
      <t>イッパン</t>
    </rPh>
    <rPh sb="100" eb="102">
      <t>カイケイ</t>
    </rPh>
    <rPh sb="102" eb="104">
      <t>クリイレ</t>
    </rPh>
    <rPh sb="104" eb="105">
      <t>キン</t>
    </rPh>
    <rPh sb="106" eb="107">
      <t>マカナ</t>
    </rPh>
    <rPh sb="113" eb="115">
      <t>ケイエイ</t>
    </rPh>
    <rPh sb="115" eb="116">
      <t>メン</t>
    </rPh>
    <rPh sb="118" eb="120">
      <t>エイキョウ</t>
    </rPh>
    <rPh sb="219" eb="221">
      <t>ゾウカ</t>
    </rPh>
    <rPh sb="229" eb="232">
      <t>ロウキュウカ</t>
    </rPh>
    <rPh sb="233" eb="236">
      <t>タイシンカ</t>
    </rPh>
    <rPh sb="238" eb="240">
      <t>トウシ</t>
    </rPh>
    <rPh sb="241" eb="242">
      <t>トモナ</t>
    </rPh>
    <rPh sb="252" eb="254">
      <t>リョウキン</t>
    </rPh>
    <rPh sb="254" eb="256">
      <t>シュウニュウ</t>
    </rPh>
    <rPh sb="257" eb="259">
      <t>ゲンショウ</t>
    </rPh>
    <rPh sb="296" eb="298">
      <t>ケイジョウ</t>
    </rPh>
    <rPh sb="298" eb="300">
      <t>シュウシ</t>
    </rPh>
    <rPh sb="300" eb="302">
      <t>ヒリツ</t>
    </rPh>
    <rPh sb="302" eb="304">
      <t>ドウヨウ</t>
    </rPh>
    <rPh sb="305" eb="307">
      <t>スイドウ</t>
    </rPh>
    <rPh sb="307" eb="309">
      <t>キホン</t>
    </rPh>
    <rPh sb="309" eb="311">
      <t>リョウキン</t>
    </rPh>
    <rPh sb="312" eb="314">
      <t>ゲンメン</t>
    </rPh>
    <rPh sb="315" eb="317">
      <t>エイキョウ</t>
    </rPh>
    <rPh sb="322" eb="324">
      <t>ゲンメン</t>
    </rPh>
    <rPh sb="325" eb="327">
      <t>エイキョウ</t>
    </rPh>
    <rPh sb="333" eb="334">
      <t>フク</t>
    </rPh>
    <rPh sb="337" eb="340">
      <t>ゲスイドウ</t>
    </rPh>
    <rPh sb="372" eb="374">
      <t>キュウスイ</t>
    </rPh>
    <rPh sb="378" eb="380">
      <t>ケイヒ</t>
    </rPh>
    <rPh sb="487" eb="489">
      <t>タイオウ</t>
    </rPh>
    <phoneticPr fontId="4"/>
  </si>
  <si>
    <t>①有形固定資産減価償却率は、類似団体を下回っている。 ②管路経年化率について、本市の法定耐用年数を超える水道管路は約503kmとなった。本市は高度経済成長期に布設された管路の大量更新時期を迎えており、今後多額の投資が必要となることから、アセットマネジメント手法を用いた超長期の投資見通しを策定した。これをもとに適切に維持管理や更新を行うことで、事業量及び事業費の平準化やライフサイクルコストの低減を図る。 ③管路更新率は、本市の値は類似団体と同水準であり、計画的な更新が行えていると言える。今後とも、年平均で配水支管を約1％、幹線管を約2％更新することで健全度を保ちつつ施設を維持管理して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</si>
</sst>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1.23</c:v>
                </c:pt>
                <c:pt idx="1">
                  <c:v>1.1000000000000001</c:v>
                </c:pt>
                <c:pt idx="2">
                  <c:v>1.44</c:v>
                </c:pt>
                <c:pt idx="3">
                  <c:v>1.1000000000000001</c:v>
                </c:pt>
                <c:pt idx="4">
                  <c:v>1.37</c:v>
                </c:pt>
              </c:numCache>
            </c:numRef>
          </c:val>
          <c:extLst>
            <c:ext xmlns:c16="http://schemas.microsoft.com/office/drawing/2014/chart" uri="{C3380CC4-5D6E-409C-BE32-E72D297353CC}">
              <c16:uniqueId val="{00000000-972A-4A37-A373-93E2816E6C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972A-4A37-A373-93E2816E6C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65.25</c:v>
                </c:pt>
                <c:pt idx="1">
                  <c:v>63.68</c:v>
                </c:pt>
                <c:pt idx="2">
                  <c:v>60.78</c:v>
                </c:pt>
                <c:pt idx="3">
                  <c:v>59.69</c:v>
                </c:pt>
                <c:pt idx="4">
                  <c:v>58.48</c:v>
                </c:pt>
              </c:numCache>
            </c:numRef>
          </c:val>
          <c:extLst>
            <c:ext xmlns:c16="http://schemas.microsoft.com/office/drawing/2014/chart" uri="{C3380CC4-5D6E-409C-BE32-E72D297353CC}">
              <c16:uniqueId val="{00000000-066D-4564-9C23-9726898897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066D-4564-9C23-9726898897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90.68</c:v>
                </c:pt>
                <c:pt idx="1">
                  <c:v>91.3</c:v>
                </c:pt>
                <c:pt idx="2">
                  <c:v>92.55</c:v>
                </c:pt>
                <c:pt idx="3">
                  <c:v>93.35</c:v>
                </c:pt>
                <c:pt idx="4">
                  <c:v>93.74</c:v>
                </c:pt>
              </c:numCache>
            </c:numRef>
          </c:val>
          <c:extLst>
            <c:ext xmlns:c16="http://schemas.microsoft.com/office/drawing/2014/chart" uri="{C3380CC4-5D6E-409C-BE32-E72D297353CC}">
              <c16:uniqueId val="{00000000-F80C-4F7E-A71A-B4928BFCD51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F80C-4F7E-A71A-B4928BFCD51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110.28</c:v>
                </c:pt>
                <c:pt idx="1">
                  <c:v>109.04</c:v>
                </c:pt>
                <c:pt idx="2">
                  <c:v>103.5</c:v>
                </c:pt>
                <c:pt idx="3">
                  <c:v>106.72</c:v>
                </c:pt>
                <c:pt idx="4">
                  <c:v>93.3</c:v>
                </c:pt>
              </c:numCache>
            </c:numRef>
          </c:val>
          <c:extLst>
            <c:ext xmlns:c16="http://schemas.microsoft.com/office/drawing/2014/chart" uri="{C3380CC4-5D6E-409C-BE32-E72D297353CC}">
              <c16:uniqueId val="{00000000-C3C5-42ED-A451-7A2EF096F6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C3C5-42ED-A451-7A2EF096F6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40.54</c:v>
                </c:pt>
                <c:pt idx="1">
                  <c:v>40.68</c:v>
                </c:pt>
                <c:pt idx="2">
                  <c:v>40.5</c:v>
                </c:pt>
                <c:pt idx="3">
                  <c:v>41.37</c:v>
                </c:pt>
                <c:pt idx="4">
                  <c:v>42.09</c:v>
                </c:pt>
              </c:numCache>
            </c:numRef>
          </c:val>
          <c:extLst>
            <c:ext xmlns:c16="http://schemas.microsoft.com/office/drawing/2014/chart" uri="{C3380CC4-5D6E-409C-BE32-E72D297353CC}">
              <c16:uniqueId val="{00000000-2692-4335-900C-C7EC9D1B72E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2692-4335-900C-C7EC9D1B72E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18.510000000000002</c:v>
                </c:pt>
                <c:pt idx="1">
                  <c:v>18.96</c:v>
                </c:pt>
                <c:pt idx="2">
                  <c:v>19.03</c:v>
                </c:pt>
                <c:pt idx="3">
                  <c:v>19.309999999999999</c:v>
                </c:pt>
                <c:pt idx="4">
                  <c:v>20.61</c:v>
                </c:pt>
              </c:numCache>
            </c:numRef>
          </c:val>
          <c:extLst>
            <c:ext xmlns:c16="http://schemas.microsoft.com/office/drawing/2014/chart" uri="{C3380CC4-5D6E-409C-BE32-E72D297353CC}">
              <c16:uniqueId val="{00000000-51C0-4391-ADAA-A45EF29FE8A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51C0-4391-ADAA-A45EF29FE8A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F0-49F1-865B-2A67E42145E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2F0-49F1-865B-2A67E42145E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250.98</c:v>
                </c:pt>
                <c:pt idx="1">
                  <c:v>225.95</c:v>
                </c:pt>
                <c:pt idx="2">
                  <c:v>205.8</c:v>
                </c:pt>
                <c:pt idx="3">
                  <c:v>207.93</c:v>
                </c:pt>
                <c:pt idx="4">
                  <c:v>236.72</c:v>
                </c:pt>
              </c:numCache>
            </c:numRef>
          </c:val>
          <c:extLst>
            <c:ext xmlns:c16="http://schemas.microsoft.com/office/drawing/2014/chart" uri="{C3380CC4-5D6E-409C-BE32-E72D297353CC}">
              <c16:uniqueId val="{00000000-841F-4EF1-A737-3E0D782C2C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841F-4EF1-A737-3E0D782C2C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226.91</c:v>
                </c:pt>
                <c:pt idx="1">
                  <c:v>235.54</c:v>
                </c:pt>
                <c:pt idx="2">
                  <c:v>267.83999999999997</c:v>
                </c:pt>
                <c:pt idx="3">
                  <c:v>264.66000000000003</c:v>
                </c:pt>
                <c:pt idx="4">
                  <c:v>349.38</c:v>
                </c:pt>
              </c:numCache>
            </c:numRef>
          </c:val>
          <c:extLst>
            <c:ext xmlns:c16="http://schemas.microsoft.com/office/drawing/2014/chart" uri="{C3380CC4-5D6E-409C-BE32-E72D297353CC}">
              <c16:uniqueId val="{00000000-81EB-4920-A2A1-11858C8EF1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81EB-4920-A2A1-11858C8EF1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105.6</c:v>
                </c:pt>
                <c:pt idx="1">
                  <c:v>104.21</c:v>
                </c:pt>
                <c:pt idx="2">
                  <c:v>98.4</c:v>
                </c:pt>
                <c:pt idx="3">
                  <c:v>101.3</c:v>
                </c:pt>
                <c:pt idx="4">
                  <c:v>86.56</c:v>
                </c:pt>
              </c:numCache>
            </c:numRef>
          </c:val>
          <c:extLst>
            <c:ext xmlns:c16="http://schemas.microsoft.com/office/drawing/2014/chart" uri="{C3380CC4-5D6E-409C-BE32-E72D297353CC}">
              <c16:uniqueId val="{00000000-7F45-43F2-873A-CF8D1205DC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7F45-43F2-873A-CF8D1205DC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156.19999999999999</c:v>
                </c:pt>
                <c:pt idx="1">
                  <c:v>156.69</c:v>
                </c:pt>
                <c:pt idx="2">
                  <c:v>151.02000000000001</c:v>
                </c:pt>
                <c:pt idx="3">
                  <c:v>157.38</c:v>
                </c:pt>
                <c:pt idx="4">
                  <c:v>161.62</c:v>
                </c:pt>
              </c:numCache>
            </c:numRef>
          </c:val>
          <c:extLst>
            <c:ext xmlns:c16="http://schemas.microsoft.com/office/drawing/2014/chart" uri="{C3380CC4-5D6E-409C-BE32-E72D297353CC}">
              <c16:uniqueId val="{00000000-12E1-4E28-BB9D-E161D4A014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12E1-4E28-BB9D-E161D4A014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3" zoomScale="7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堺市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821428</v>
      </c>
      <c r="AM8" s="45"/>
      <c r="AN8" s="45"/>
      <c r="AO8" s="45"/>
      <c r="AP8" s="45"/>
      <c r="AQ8" s="45"/>
      <c r="AR8" s="45"/>
      <c r="AS8" s="45"/>
      <c r="AT8" s="46">
        <f>データ!$S$6</f>
        <v>149.83000000000001</v>
      </c>
      <c r="AU8" s="47"/>
      <c r="AV8" s="47"/>
      <c r="AW8" s="47"/>
      <c r="AX8" s="47"/>
      <c r="AY8" s="47"/>
      <c r="AZ8" s="47"/>
      <c r="BA8" s="47"/>
      <c r="BB8" s="48">
        <f>データ!$T$6</f>
        <v>5482.4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64.510000000000005</v>
      </c>
      <c r="J10" s="47"/>
      <c r="K10" s="47"/>
      <c r="L10" s="47"/>
      <c r="M10" s="47"/>
      <c r="N10" s="47"/>
      <c r="O10" s="81"/>
      <c r="P10" s="48">
        <f>データ!$P$6</f>
        <v>100</v>
      </c>
      <c r="Q10" s="48"/>
      <c r="R10" s="48"/>
      <c r="S10" s="48"/>
      <c r="T10" s="48"/>
      <c r="U10" s="48"/>
      <c r="V10" s="48"/>
      <c r="W10" s="45">
        <f>データ!$Q$6</f>
        <v>2464</v>
      </c>
      <c r="X10" s="45"/>
      <c r="Y10" s="45"/>
      <c r="Z10" s="45"/>
      <c r="AA10" s="45"/>
      <c r="AB10" s="45"/>
      <c r="AC10" s="45"/>
      <c r="AD10" s="2"/>
      <c r="AE10" s="2"/>
      <c r="AF10" s="2"/>
      <c r="AG10" s="2"/>
      <c r="AH10" s="2"/>
      <c r="AI10" s="2"/>
      <c r="AJ10" s="2"/>
      <c r="AK10" s="2"/>
      <c r="AL10" s="45">
        <f>データ!$U$6</f>
        <v>820699</v>
      </c>
      <c r="AM10" s="45"/>
      <c r="AN10" s="45"/>
      <c r="AO10" s="45"/>
      <c r="AP10" s="45"/>
      <c r="AQ10" s="45"/>
      <c r="AR10" s="45"/>
      <c r="AS10" s="45"/>
      <c r="AT10" s="46">
        <f>データ!$V$6</f>
        <v>149.81</v>
      </c>
      <c r="AU10" s="47"/>
      <c r="AV10" s="47"/>
      <c r="AW10" s="47"/>
      <c r="AX10" s="47"/>
      <c r="AY10" s="47"/>
      <c r="AZ10" s="47"/>
      <c r="BA10" s="47"/>
      <c r="BB10" s="48">
        <f>データ!$W$6</f>
        <v>5478.27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vGDFZ/HLymVjw+cfinkRfTIylgQSpo0BoUjxe+06lbIYWrfpzJKihTykAhOazWJDyNqTmKjNN1wE7Bbh8Z6Fg==" saltValue="jSMfwSLnxAnKzgBHsDS8v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271403</v>
      </c>
      <c r="D6" s="20">
        <f t="shared" si="3"/>
        <v>46</v>
      </c>
      <c r="E6" s="20">
        <f t="shared" si="3"/>
        <v>1</v>
      </c>
      <c r="F6" s="20">
        <f t="shared" si="3"/>
        <v>0</v>
      </c>
      <c r="G6" s="20">
        <f t="shared" si="3"/>
        <v>1</v>
      </c>
      <c r="H6" s="20" t="str">
        <f t="shared" si="3"/>
        <v>大阪府　堺市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64.510000000000005</v>
      </c>
      <c r="P6" s="21">
        <f t="shared" si="3"/>
        <v>100</v>
      </c>
      <c r="Q6" s="21">
        <f t="shared" si="3"/>
        <v>2464</v>
      </c>
      <c r="R6" s="21">
        <f t="shared" si="3"/>
        <v>821428</v>
      </c>
      <c r="S6" s="21">
        <f t="shared" si="3"/>
        <v>149.83000000000001</v>
      </c>
      <c r="T6" s="21">
        <f t="shared" si="3"/>
        <v>5482.4</v>
      </c>
      <c r="U6" s="21">
        <f t="shared" si="3"/>
        <v>820699</v>
      </c>
      <c r="V6" s="21">
        <f t="shared" si="3"/>
        <v>149.81</v>
      </c>
      <c r="W6" s="21">
        <f t="shared" si="3"/>
        <v>5478.27</v>
      </c>
      <c r="X6" s="22">
        <f>IF(X7="",NA(),X7)</f>
        <v>110.28</v>
      </c>
      <c r="Y6" s="22">
        <f t="shared" ref="Y6:AG6" si="4">IF(Y7="",NA(),Y7)</f>
        <v>109.04</v>
      </c>
      <c r="Z6" s="22">
        <f t="shared" si="4"/>
        <v>103.5</v>
      </c>
      <c r="AA6" s="22">
        <f t="shared" si="4"/>
        <v>106.72</v>
      </c>
      <c r="AB6" s="22">
        <f t="shared" si="4"/>
        <v>93.3</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250.98</v>
      </c>
      <c r="AU6" s="22">
        <f t="shared" ref="AU6:BC6" si="6">IF(AU7="",NA(),AU7)</f>
        <v>225.95</v>
      </c>
      <c r="AV6" s="22">
        <f t="shared" si="6"/>
        <v>205.8</v>
      </c>
      <c r="AW6" s="22">
        <f t="shared" si="6"/>
        <v>207.93</v>
      </c>
      <c r="AX6" s="22">
        <f t="shared" si="6"/>
        <v>236.72</v>
      </c>
      <c r="AY6" s="22">
        <f t="shared" si="6"/>
        <v>166.51</v>
      </c>
      <c r="AZ6" s="22">
        <f t="shared" si="6"/>
        <v>172.47</v>
      </c>
      <c r="BA6" s="22">
        <f t="shared" si="6"/>
        <v>170.76</v>
      </c>
      <c r="BB6" s="22">
        <f t="shared" si="6"/>
        <v>169.11</v>
      </c>
      <c r="BC6" s="22">
        <f t="shared" si="6"/>
        <v>157.01</v>
      </c>
      <c r="BD6" s="21" t="str">
        <f>IF(BD7="","",IF(BD7="-","【-】","【"&amp;SUBSTITUTE(TEXT(BD7,"#,##0.00"),"-","△")&amp;"】"))</f>
        <v>【252.29】</v>
      </c>
      <c r="BE6" s="22">
        <f>IF(BE7="",NA(),BE7)</f>
        <v>226.91</v>
      </c>
      <c r="BF6" s="22">
        <f t="shared" ref="BF6:BN6" si="7">IF(BF7="",NA(),BF7)</f>
        <v>235.54</v>
      </c>
      <c r="BG6" s="22">
        <f t="shared" si="7"/>
        <v>267.83999999999997</v>
      </c>
      <c r="BH6" s="22">
        <f t="shared" si="7"/>
        <v>264.66000000000003</v>
      </c>
      <c r="BI6" s="22">
        <f t="shared" si="7"/>
        <v>349.38</v>
      </c>
      <c r="BJ6" s="22">
        <f t="shared" si="7"/>
        <v>198.51</v>
      </c>
      <c r="BK6" s="22">
        <f t="shared" si="7"/>
        <v>193.57</v>
      </c>
      <c r="BL6" s="22">
        <f t="shared" si="7"/>
        <v>200.12</v>
      </c>
      <c r="BM6" s="22">
        <f t="shared" si="7"/>
        <v>194.42</v>
      </c>
      <c r="BN6" s="22">
        <f t="shared" si="7"/>
        <v>195.5</v>
      </c>
      <c r="BO6" s="21" t="str">
        <f>IF(BO7="","",IF(BO7="-","【-】","【"&amp;SUBSTITUTE(TEXT(BO7,"#,##0.00"),"-","△")&amp;"】"))</f>
        <v>【268.07】</v>
      </c>
      <c r="BP6" s="22">
        <f>IF(BP7="",NA(),BP7)</f>
        <v>105.6</v>
      </c>
      <c r="BQ6" s="22">
        <f t="shared" ref="BQ6:BY6" si="8">IF(BQ7="",NA(),BQ7)</f>
        <v>104.21</v>
      </c>
      <c r="BR6" s="22">
        <f t="shared" si="8"/>
        <v>98.4</v>
      </c>
      <c r="BS6" s="22">
        <f t="shared" si="8"/>
        <v>101.3</v>
      </c>
      <c r="BT6" s="22">
        <f t="shared" si="8"/>
        <v>86.56</v>
      </c>
      <c r="BU6" s="22">
        <f t="shared" si="8"/>
        <v>103.28</v>
      </c>
      <c r="BV6" s="22">
        <f t="shared" si="8"/>
        <v>102.26</v>
      </c>
      <c r="BW6" s="22">
        <f t="shared" si="8"/>
        <v>98.26</v>
      </c>
      <c r="BX6" s="22">
        <f t="shared" si="8"/>
        <v>100.4</v>
      </c>
      <c r="BY6" s="22">
        <f t="shared" si="8"/>
        <v>96.51</v>
      </c>
      <c r="BZ6" s="21" t="str">
        <f>IF(BZ7="","",IF(BZ7="-","【-】","【"&amp;SUBSTITUTE(TEXT(BZ7,"#,##0.00"),"-","△")&amp;"】"))</f>
        <v>【97.47】</v>
      </c>
      <c r="CA6" s="22">
        <f>IF(CA7="",NA(),CA7)</f>
        <v>156.19999999999999</v>
      </c>
      <c r="CB6" s="22">
        <f t="shared" ref="CB6:CJ6" si="9">IF(CB7="",NA(),CB7)</f>
        <v>156.69</v>
      </c>
      <c r="CC6" s="22">
        <f t="shared" si="9"/>
        <v>151.02000000000001</v>
      </c>
      <c r="CD6" s="22">
        <f t="shared" si="9"/>
        <v>157.38</v>
      </c>
      <c r="CE6" s="22">
        <f t="shared" si="9"/>
        <v>161.62</v>
      </c>
      <c r="CF6" s="22">
        <f t="shared" si="9"/>
        <v>173.11</v>
      </c>
      <c r="CG6" s="22">
        <f t="shared" si="9"/>
        <v>174.34</v>
      </c>
      <c r="CH6" s="22">
        <f t="shared" si="9"/>
        <v>172.33</v>
      </c>
      <c r="CI6" s="22">
        <f t="shared" si="9"/>
        <v>172.8</v>
      </c>
      <c r="CJ6" s="22">
        <f t="shared" si="9"/>
        <v>180.94</v>
      </c>
      <c r="CK6" s="21" t="str">
        <f>IF(CK7="","",IF(CK7="-","【-】","【"&amp;SUBSTITUTE(TEXT(CK7,"#,##0.00"),"-","△")&amp;"】"))</f>
        <v>【174.75】</v>
      </c>
      <c r="CL6" s="22">
        <f>IF(CL7="",NA(),CL7)</f>
        <v>65.25</v>
      </c>
      <c r="CM6" s="22">
        <f t="shared" ref="CM6:CU6" si="10">IF(CM7="",NA(),CM7)</f>
        <v>63.68</v>
      </c>
      <c r="CN6" s="22">
        <f t="shared" si="10"/>
        <v>60.78</v>
      </c>
      <c r="CO6" s="22">
        <f t="shared" si="10"/>
        <v>59.69</v>
      </c>
      <c r="CP6" s="22">
        <f t="shared" si="10"/>
        <v>58.48</v>
      </c>
      <c r="CQ6" s="22">
        <f t="shared" si="10"/>
        <v>59.32</v>
      </c>
      <c r="CR6" s="22">
        <f t="shared" si="10"/>
        <v>59.12</v>
      </c>
      <c r="CS6" s="22">
        <f t="shared" si="10"/>
        <v>59.37</v>
      </c>
      <c r="CT6" s="22">
        <f t="shared" si="10"/>
        <v>58.84</v>
      </c>
      <c r="CU6" s="22">
        <f t="shared" si="10"/>
        <v>58.91</v>
      </c>
      <c r="CV6" s="21" t="str">
        <f>IF(CV7="","",IF(CV7="-","【-】","【"&amp;SUBSTITUTE(TEXT(CV7,"#,##0.00"),"-","△")&amp;"】"))</f>
        <v>【59.97】</v>
      </c>
      <c r="CW6" s="22">
        <f>IF(CW7="",NA(),CW7)</f>
        <v>90.68</v>
      </c>
      <c r="CX6" s="22">
        <f t="shared" ref="CX6:DF6" si="11">IF(CX7="",NA(),CX7)</f>
        <v>91.3</v>
      </c>
      <c r="CY6" s="22">
        <f t="shared" si="11"/>
        <v>92.55</v>
      </c>
      <c r="CZ6" s="22">
        <f t="shared" si="11"/>
        <v>93.35</v>
      </c>
      <c r="DA6" s="22">
        <f t="shared" si="11"/>
        <v>93.74</v>
      </c>
      <c r="DB6" s="22">
        <f t="shared" si="11"/>
        <v>93.74</v>
      </c>
      <c r="DC6" s="22">
        <f t="shared" si="11"/>
        <v>93.64</v>
      </c>
      <c r="DD6" s="22">
        <f t="shared" si="11"/>
        <v>93.68</v>
      </c>
      <c r="DE6" s="22">
        <f t="shared" si="11"/>
        <v>94.13</v>
      </c>
      <c r="DF6" s="22">
        <f t="shared" si="11"/>
        <v>93.84</v>
      </c>
      <c r="DG6" s="21" t="str">
        <f>IF(DG7="","",IF(DG7="-","【-】","【"&amp;SUBSTITUTE(TEXT(DG7,"#,##0.00"),"-","△")&amp;"】"))</f>
        <v>【89.76】</v>
      </c>
      <c r="DH6" s="22">
        <f>IF(DH7="",NA(),DH7)</f>
        <v>40.54</v>
      </c>
      <c r="DI6" s="22">
        <f t="shared" ref="DI6:DQ6" si="12">IF(DI7="",NA(),DI7)</f>
        <v>40.68</v>
      </c>
      <c r="DJ6" s="22">
        <f t="shared" si="12"/>
        <v>40.5</v>
      </c>
      <c r="DK6" s="22">
        <f t="shared" si="12"/>
        <v>41.37</v>
      </c>
      <c r="DL6" s="22">
        <f t="shared" si="12"/>
        <v>42.09</v>
      </c>
      <c r="DM6" s="22">
        <f t="shared" si="12"/>
        <v>49.23</v>
      </c>
      <c r="DN6" s="22">
        <f t="shared" si="12"/>
        <v>49.78</v>
      </c>
      <c r="DO6" s="22">
        <f t="shared" si="12"/>
        <v>50.32</v>
      </c>
      <c r="DP6" s="22">
        <f t="shared" si="12"/>
        <v>50.93</v>
      </c>
      <c r="DQ6" s="22">
        <f t="shared" si="12"/>
        <v>51.24</v>
      </c>
      <c r="DR6" s="21" t="str">
        <f>IF(DR7="","",IF(DR7="-","【-】","【"&amp;SUBSTITUTE(TEXT(DR7,"#,##0.00"),"-","△")&amp;"】"))</f>
        <v>【51.51】</v>
      </c>
      <c r="DS6" s="22">
        <f>IF(DS7="",NA(),DS7)</f>
        <v>18.510000000000002</v>
      </c>
      <c r="DT6" s="22">
        <f t="shared" ref="DT6:EB6" si="13">IF(DT7="",NA(),DT7)</f>
        <v>18.96</v>
      </c>
      <c r="DU6" s="22">
        <f t="shared" si="13"/>
        <v>19.03</v>
      </c>
      <c r="DV6" s="22">
        <f t="shared" si="13"/>
        <v>19.309999999999999</v>
      </c>
      <c r="DW6" s="22">
        <f t="shared" si="13"/>
        <v>20.61</v>
      </c>
      <c r="DX6" s="22">
        <f t="shared" si="13"/>
        <v>21.62</v>
      </c>
      <c r="DY6" s="22">
        <f t="shared" si="13"/>
        <v>22.79</v>
      </c>
      <c r="DZ6" s="22">
        <f t="shared" si="13"/>
        <v>24.26</v>
      </c>
      <c r="EA6" s="22">
        <f t="shared" si="13"/>
        <v>25.55</v>
      </c>
      <c r="EB6" s="22">
        <f t="shared" si="13"/>
        <v>26.73</v>
      </c>
      <c r="EC6" s="21" t="str">
        <f>IF(EC7="","",IF(EC7="-","【-】","【"&amp;SUBSTITUTE(TEXT(EC7,"#,##0.00"),"-","△")&amp;"】"))</f>
        <v>【23.75】</v>
      </c>
      <c r="ED6" s="22">
        <f>IF(ED7="",NA(),ED7)</f>
        <v>1.23</v>
      </c>
      <c r="EE6" s="22">
        <f t="shared" ref="EE6:EM6" si="14">IF(EE7="",NA(),EE7)</f>
        <v>1.1000000000000001</v>
      </c>
      <c r="EF6" s="22">
        <f t="shared" si="14"/>
        <v>1.44</v>
      </c>
      <c r="EG6" s="22">
        <f t="shared" si="14"/>
        <v>1.1000000000000001</v>
      </c>
      <c r="EH6" s="22">
        <f t="shared" si="14"/>
        <v>1.37</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15">
      <c r="A7" s="15"/>
      <c r="B7" s="24">
        <v>2022</v>
      </c>
      <c r="C7" s="24">
        <v>271403</v>
      </c>
      <c r="D7" s="24">
        <v>46</v>
      </c>
      <c r="E7" s="24">
        <v>1</v>
      </c>
      <c r="F7" s="24">
        <v>0</v>
      </c>
      <c r="G7" s="24">
        <v>1</v>
      </c>
      <c r="H7" s="24" t="s">
        <v>93</v>
      </c>
      <c r="I7" s="24" t="s">
        <v>94</v>
      </c>
      <c r="J7" s="24" t="s">
        <v>95</v>
      </c>
      <c r="K7" s="24" t="s">
        <v>96</v>
      </c>
      <c r="L7" s="24" t="s">
        <v>97</v>
      </c>
      <c r="M7" s="24" t="s">
        <v>98</v>
      </c>
      <c r="N7" s="25" t="s">
        <v>99</v>
      </c>
      <c r="O7" s="25">
        <v>64.510000000000005</v>
      </c>
      <c r="P7" s="25">
        <v>100</v>
      </c>
      <c r="Q7" s="25">
        <v>2464</v>
      </c>
      <c r="R7" s="25">
        <v>821428</v>
      </c>
      <c r="S7" s="25">
        <v>149.83000000000001</v>
      </c>
      <c r="T7" s="25">
        <v>5482.4</v>
      </c>
      <c r="U7" s="25">
        <v>820699</v>
      </c>
      <c r="V7" s="25">
        <v>149.81</v>
      </c>
      <c r="W7" s="25">
        <v>5478.27</v>
      </c>
      <c r="X7" s="25">
        <v>110.28</v>
      </c>
      <c r="Y7" s="25">
        <v>109.04</v>
      </c>
      <c r="Z7" s="25">
        <v>103.5</v>
      </c>
      <c r="AA7" s="25">
        <v>106.72</v>
      </c>
      <c r="AB7" s="25">
        <v>93.3</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250.98</v>
      </c>
      <c r="AU7" s="25">
        <v>225.95</v>
      </c>
      <c r="AV7" s="25">
        <v>205.8</v>
      </c>
      <c r="AW7" s="25">
        <v>207.93</v>
      </c>
      <c r="AX7" s="25">
        <v>236.72</v>
      </c>
      <c r="AY7" s="25">
        <v>166.51</v>
      </c>
      <c r="AZ7" s="25">
        <v>172.47</v>
      </c>
      <c r="BA7" s="25">
        <v>170.76</v>
      </c>
      <c r="BB7" s="25">
        <v>169.11</v>
      </c>
      <c r="BC7" s="25">
        <v>157.01</v>
      </c>
      <c r="BD7" s="25">
        <v>252.29</v>
      </c>
      <c r="BE7" s="25">
        <v>226.91</v>
      </c>
      <c r="BF7" s="25">
        <v>235.54</v>
      </c>
      <c r="BG7" s="25">
        <v>267.83999999999997</v>
      </c>
      <c r="BH7" s="25">
        <v>264.66000000000003</v>
      </c>
      <c r="BI7" s="25">
        <v>349.38</v>
      </c>
      <c r="BJ7" s="25">
        <v>198.51</v>
      </c>
      <c r="BK7" s="25">
        <v>193.57</v>
      </c>
      <c r="BL7" s="25">
        <v>200.12</v>
      </c>
      <c r="BM7" s="25">
        <v>194.42</v>
      </c>
      <c r="BN7" s="25">
        <v>195.5</v>
      </c>
      <c r="BO7" s="25">
        <v>268.07</v>
      </c>
      <c r="BP7" s="25">
        <v>105.6</v>
      </c>
      <c r="BQ7" s="25">
        <v>104.21</v>
      </c>
      <c r="BR7" s="25">
        <v>98.4</v>
      </c>
      <c r="BS7" s="25">
        <v>101.3</v>
      </c>
      <c r="BT7" s="25">
        <v>86.56</v>
      </c>
      <c r="BU7" s="25">
        <v>103.28</v>
      </c>
      <c r="BV7" s="25">
        <v>102.26</v>
      </c>
      <c r="BW7" s="25">
        <v>98.26</v>
      </c>
      <c r="BX7" s="25">
        <v>100.4</v>
      </c>
      <c r="BY7" s="25">
        <v>96.51</v>
      </c>
      <c r="BZ7" s="25">
        <v>97.47</v>
      </c>
      <c r="CA7" s="25">
        <v>156.19999999999999</v>
      </c>
      <c r="CB7" s="25">
        <v>156.69</v>
      </c>
      <c r="CC7" s="25">
        <v>151.02000000000001</v>
      </c>
      <c r="CD7" s="25">
        <v>157.38</v>
      </c>
      <c r="CE7" s="25">
        <v>161.62</v>
      </c>
      <c r="CF7" s="25">
        <v>173.11</v>
      </c>
      <c r="CG7" s="25">
        <v>174.34</v>
      </c>
      <c r="CH7" s="25">
        <v>172.33</v>
      </c>
      <c r="CI7" s="25">
        <v>172.8</v>
      </c>
      <c r="CJ7" s="25">
        <v>180.94</v>
      </c>
      <c r="CK7" s="25">
        <v>174.75</v>
      </c>
      <c r="CL7" s="25">
        <v>65.25</v>
      </c>
      <c r="CM7" s="25">
        <v>63.68</v>
      </c>
      <c r="CN7" s="25">
        <v>60.78</v>
      </c>
      <c r="CO7" s="25">
        <v>59.69</v>
      </c>
      <c r="CP7" s="25">
        <v>58.48</v>
      </c>
      <c r="CQ7" s="25">
        <v>59.32</v>
      </c>
      <c r="CR7" s="25">
        <v>59.12</v>
      </c>
      <c r="CS7" s="25">
        <v>59.37</v>
      </c>
      <c r="CT7" s="25">
        <v>58.84</v>
      </c>
      <c r="CU7" s="25">
        <v>58.91</v>
      </c>
      <c r="CV7" s="25">
        <v>59.97</v>
      </c>
      <c r="CW7" s="25">
        <v>90.68</v>
      </c>
      <c r="CX7" s="25">
        <v>91.3</v>
      </c>
      <c r="CY7" s="25">
        <v>92.55</v>
      </c>
      <c r="CZ7" s="25">
        <v>93.35</v>
      </c>
      <c r="DA7" s="25">
        <v>93.74</v>
      </c>
      <c r="DB7" s="25">
        <v>93.74</v>
      </c>
      <c r="DC7" s="25">
        <v>93.64</v>
      </c>
      <c r="DD7" s="25">
        <v>93.68</v>
      </c>
      <c r="DE7" s="25">
        <v>94.13</v>
      </c>
      <c r="DF7" s="25">
        <v>93.84</v>
      </c>
      <c r="DG7" s="25">
        <v>89.76</v>
      </c>
      <c r="DH7" s="25">
        <v>40.54</v>
      </c>
      <c r="DI7" s="25">
        <v>40.68</v>
      </c>
      <c r="DJ7" s="25">
        <v>40.5</v>
      </c>
      <c r="DK7" s="25">
        <v>41.37</v>
      </c>
      <c r="DL7" s="25">
        <v>42.09</v>
      </c>
      <c r="DM7" s="25">
        <v>49.23</v>
      </c>
      <c r="DN7" s="25">
        <v>49.78</v>
      </c>
      <c r="DO7" s="25">
        <v>50.32</v>
      </c>
      <c r="DP7" s="25">
        <v>50.93</v>
      </c>
      <c r="DQ7" s="25">
        <v>51.24</v>
      </c>
      <c r="DR7" s="25">
        <v>51.51</v>
      </c>
      <c r="DS7" s="25">
        <v>18.510000000000002</v>
      </c>
      <c r="DT7" s="25">
        <v>18.96</v>
      </c>
      <c r="DU7" s="25">
        <v>19.03</v>
      </c>
      <c r="DV7" s="25">
        <v>19.309999999999999</v>
      </c>
      <c r="DW7" s="25">
        <v>20.61</v>
      </c>
      <c r="DX7" s="25">
        <v>21.62</v>
      </c>
      <c r="DY7" s="25">
        <v>22.79</v>
      </c>
      <c r="DZ7" s="25">
        <v>24.26</v>
      </c>
      <c r="EA7" s="25">
        <v>25.55</v>
      </c>
      <c r="EB7" s="25">
        <v>26.73</v>
      </c>
      <c r="EC7" s="25">
        <v>23.75</v>
      </c>
      <c r="ED7" s="25">
        <v>1.23</v>
      </c>
      <c r="EE7" s="25">
        <v>1.1000000000000001</v>
      </c>
      <c r="EF7" s="25">
        <v>1.44</v>
      </c>
      <c r="EG7" s="25">
        <v>1.1000000000000001</v>
      </c>
      <c r="EH7" s="25">
        <v>1.37</v>
      </c>
      <c r="EI7" s="25">
        <v>1.03</v>
      </c>
      <c r="EJ7" s="25">
        <v>0.97</v>
      </c>
      <c r="EK7" s="25">
        <v>0.99</v>
      </c>
      <c r="EL7" s="25">
        <v>0.97</v>
      </c>
      <c r="EM7" s="25">
        <v>1</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2023-12-05T00:56:58Z</dcterms:created>
  <dcterms:modified xsi:type="dcterms:W3CDTF">2024-01-31T02:12:42Z</dcterms:modified>
  <cp:category/>
</cp:coreProperties>
</file>